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402.1 - SSZ přechodu" sheetId="1" r:id="rId1"/>
  </sheets>
  <definedNames>
    <definedName name="_xlnm.Print_Titles" localSheetId="0">'SO 402.1 - SSZ přechodu'!$87:$87</definedName>
    <definedName name="_xlnm.Print_Area" localSheetId="0">'SO 402.1 - SSZ přechodu'!$C$4:$Q$36,'SO 402.1 - SSZ přechodu'!$C$42:$Q$71,'SO 402.1 - SSZ přechodu'!$C$77:$Q$994</definedName>
  </definedNames>
  <calcPr fullCalcOnLoad="1"/>
</workbook>
</file>

<file path=xl/sharedStrings.xml><?xml version="1.0" encoding="utf-8"?>
<sst xmlns="http://schemas.openxmlformats.org/spreadsheetml/2006/main" count="7150" uniqueCount="678">
  <si>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</si>
  <si>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</si>
  <si>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</si>
  <si>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</si>
  <si>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</si>
  <si>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</si>
  <si>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</si>
  <si>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</si>
  <si>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II/444 Uničov - Šternberk, Zvýšení bezpečnosti v obci Babice</t>
  </si>
  <si>
    <t>JKSO:</t>
  </si>
  <si>
    <t>CC-CZ:</t>
  </si>
  <si>
    <t>21119</t>
  </si>
  <si>
    <t>1</t>
  </si>
  <si>
    <t>Místo:</t>
  </si>
  <si>
    <t>Babice</t>
  </si>
  <si>
    <t>Datum:</t>
  </si>
  <si>
    <t>03.02.2014</t>
  </si>
  <si>
    <t>10</t>
  </si>
  <si>
    <t>CZ-CPV:</t>
  </si>
  <si>
    <t>45316212-4</t>
  </si>
  <si>
    <t>CZ-CPA:</t>
  </si>
  <si>
    <t>42.22.22</t>
  </si>
  <si>
    <t>100</t>
  </si>
  <si>
    <t>Objednavatel:</t>
  </si>
  <si>
    <t>IČ:</t>
  </si>
  <si>
    <t>00635260</t>
  </si>
  <si>
    <t>Obec Babice</t>
  </si>
  <si>
    <t>DIČ:</t>
  </si>
  <si>
    <t>Zhotovitel:</t>
  </si>
  <si>
    <t xml:space="preserve"> </t>
  </si>
  <si>
    <t>Projektant:</t>
  </si>
  <si>
    <t>63367271</t>
  </si>
  <si>
    <t>PK SSZ Obrdlík, Ing. Luděk Obrdlík</t>
  </si>
  <si>
    <t>CZ5512171203</t>
  </si>
  <si>
    <t>Zpracovatel:</t>
  </si>
  <si>
    <t>Ing. Obrdlík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</si>
  <si>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</si>
  <si>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</si>
  <si>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</si>
  <si>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</si>
  <si>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</si>
  <si>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</si>
  <si>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</si>
  <si>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</si>
  <si>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</si>
  <si>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</si>
  <si>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</si>
  <si>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</si>
  <si>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D</t>
  </si>
  <si>
    <t>0</t>
  </si>
  <si>
    <t>{A44AA46A-E94B-4AE2-ADCB-EFD56968B4E1}</t>
  </si>
  <si>
    <t>Celkové náklady za stavbu 1) + 2)</t>
  </si>
  <si>
    <t>Zpět na list:</t>
  </si>
  <si>
    <t>2</t>
  </si>
  <si>
    <t>KRYCÍ LIST ROZPOČTU</t>
  </si>
  <si>
    <t>Objekt:</t>
  </si>
  <si>
    <t>822 22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</si>
  <si>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</si>
  <si>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</si>
  <si>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</si>
  <si>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</si>
  <si>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</si>
  <si>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</si>
  <si>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</si>
  <si>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</si>
  <si>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</si>
  <si>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</si>
  <si>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</si>
  <si>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99 - Přesun hmot</t>
  </si>
  <si>
    <t>M - M</t>
  </si>
  <si>
    <t xml:space="preserve">    21-M - Elektromontáže</t>
  </si>
  <si>
    <t xml:space="preserve">    22-M - Montáže sdělovacích a zabezpečovacích zařízení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</si>
  <si>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</si>
  <si>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</si>
  <si>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</si>
  <si>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</si>
  <si>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</si>
  <si>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</si>
  <si>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</si>
  <si>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</si>
  <si>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</si>
  <si>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</si>
  <si>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</si>
  <si>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</si>
  <si>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</si>
  <si>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</si>
  <si>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</si>
  <si>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</si>
  <si>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</si>
  <si>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</si>
  <si>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</si>
  <si>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</si>
  <si>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</si>
  <si>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</si>
  <si>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</si>
  <si>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171201201</t>
  </si>
  <si>
    <t>Uložení sypaniny na skládky</t>
  </si>
  <si>
    <t>m3</t>
  </si>
  <si>
    <t>4</t>
  </si>
  <si>
    <t>D.1.2 - Situace SSZ:</t>
  </si>
  <si>
    <t>VV</t>
  </si>
  <si>
    <t>Odměřeno v AutoCadu</t>
  </si>
  <si>
    <t>Výkop 35 x 60:</t>
  </si>
  <si>
    <t>3*0,35*0,2</t>
  </si>
  <si>
    <t>Výkop 50 x 80:</t>
  </si>
  <si>
    <t>(2+5+4+7+2+3+2)*0,5*0,2</t>
  </si>
  <si>
    <t>Výkop 65 x 120:</t>
  </si>
  <si>
    <t>5*0,65*0,3</t>
  </si>
  <si>
    <t>Součet</t>
  </si>
  <si>
    <t>171201211</t>
  </si>
  <si>
    <t>Poplatek za uložení odpadu ze sypaniny na skládce (skládkovné)</t>
  </si>
  <si>
    <t>t</t>
  </si>
  <si>
    <t>3,685*1,6</t>
  </si>
  <si>
    <t>3</t>
  </si>
  <si>
    <t>564851111</t>
  </si>
  <si>
    <t>Podklad ze štěrkodrtě ŠD tl 150 mm</t>
  </si>
  <si>
    <t>m2</t>
  </si>
  <si>
    <t>Odměřeno v AutoCadu - plocha stávajícího chodníku ze zámkové dlažby</t>
  </si>
  <si>
    <t>1+2</t>
  </si>
  <si>
    <t>596211120</t>
  </si>
  <si>
    <t>Kladení zámkové dlažby komunikací pro pěší tl 60 mm skupiny B pl do 50 m2</t>
  </si>
  <si>
    <t>D.1.2 - Situace SSZ</t>
  </si>
  <si>
    <t>5</t>
  </si>
  <si>
    <t>M</t>
  </si>
  <si>
    <t>592451180</t>
  </si>
  <si>
    <t>Dlažba zámková slepecká 20x10x6 cm šedá</t>
  </si>
  <si>
    <t>8</t>
  </si>
  <si>
    <t>Odměřeno v AutoCadu - plocha stávajícího chodníku ze zámkové dlažby - 10 % nové dlažby</t>
  </si>
  <si>
    <t>(2)*0,1</t>
  </si>
  <si>
    <t>6</t>
  </si>
  <si>
    <t>592451100</t>
  </si>
  <si>
    <t>Dlažba skladebná 20x10x6 cm přírodní</t>
  </si>
  <si>
    <t>(1)*0,1</t>
  </si>
  <si>
    <t>7</t>
  </si>
  <si>
    <t>181411131</t>
  </si>
  <si>
    <t>Založení parkového trávníku výsevem plochy do 1000 m2 v rovině a ve svahu do 1:5</t>
  </si>
  <si>
    <t>Odměřeno v AutoCadu - trasy v zeleni - obnova v šíři 1 m</t>
  </si>
  <si>
    <t>1,6+26,7</t>
  </si>
  <si>
    <t>005724100</t>
  </si>
  <si>
    <t>Osivo směs travní parková</t>
  </si>
  <si>
    <t>kg</t>
  </si>
  <si>
    <t>28,3*0,025*1,03</t>
  </si>
  <si>
    <t>9</t>
  </si>
  <si>
    <t>914111111</t>
  </si>
  <si>
    <t>Montáž svislé dopravní značky do velikosti 1 m2 objímkami na sloupek nebo konzolu</t>
  </si>
  <si>
    <t>kus</t>
  </si>
  <si>
    <t>D.1.7 - Situace dopravního značení</t>
  </si>
  <si>
    <t>značky plech FezN s 2x zahnutými okraji, dlouhé lišty uchycení</t>
  </si>
  <si>
    <t>slitina Al v provedení C, identifikační štítek</t>
  </si>
  <si>
    <t>montáž DZ - A10 - 2ks, A11 - 2ks, IP6 - 2ks</t>
  </si>
  <si>
    <t>2+2+2</t>
  </si>
  <si>
    <t>404440140</t>
  </si>
  <si>
    <t>Značka dopravní svislá reflexní výstražná AL A10 a A11 , 900 mm</t>
  </si>
  <si>
    <t>DZ - A10 - 2ks, A11 - 2ks</t>
  </si>
  <si>
    <t>2+2</t>
  </si>
  <si>
    <t>11</t>
  </si>
  <si>
    <t>404442390</t>
  </si>
  <si>
    <t>Značka svislá reflexní AL IP6 opatřená retroreflexním rámem 800 x 800 mm</t>
  </si>
  <si>
    <t>IP6 - 2ks</t>
  </si>
  <si>
    <t>1+1</t>
  </si>
  <si>
    <t>12</t>
  </si>
  <si>
    <t>914511112</t>
  </si>
  <si>
    <t>Montáž sloupku dopravních značek délky do 3,5 m s betonovým základem a patkou</t>
  </si>
  <si>
    <t>montáž sloupků pro dvojici DZ A10 + A11</t>
  </si>
  <si>
    <t>13</t>
  </si>
  <si>
    <t>404452250</t>
  </si>
  <si>
    <t>Sloupek Zn 60 - 350</t>
  </si>
  <si>
    <t>14</t>
  </si>
  <si>
    <t>404452530</t>
  </si>
  <si>
    <t>Víčko plastové na sloupek 60</t>
  </si>
  <si>
    <t>404452560</t>
  </si>
  <si>
    <t>Upínací svorka na sloupek US 60</t>
  </si>
  <si>
    <t>montáž DZ - A10 - 2ks, A11 - 2ks</t>
  </si>
  <si>
    <t>2*(2+2)</t>
  </si>
  <si>
    <t>16</t>
  </si>
  <si>
    <t>915211112</t>
  </si>
  <si>
    <t>Vodorovné dopravní značení retroreflexním bílým plastem dělící čáry souvislé šířky 125 mm</t>
  </si>
  <si>
    <t>m</t>
  </si>
  <si>
    <t>odměřeno v AutoCadu</t>
  </si>
  <si>
    <t xml:space="preserve"> - V 1a:</t>
  </si>
  <si>
    <t>30+30+8</t>
  </si>
  <si>
    <t>17</t>
  </si>
  <si>
    <t>915211122</t>
  </si>
  <si>
    <t>Vodorovné dopravní značení retroreflexním bílým plastem dělící čáry přerušované šířky 125 mm</t>
  </si>
  <si>
    <t xml:space="preserve"> - V 2b 3/1,5:</t>
  </si>
  <si>
    <t>50+30+50</t>
  </si>
  <si>
    <t>18</t>
  </si>
  <si>
    <t>915231112</t>
  </si>
  <si>
    <t>Vodorovné dopravní značení retroreflexním bílým plastem přechody pro chodce, šipky nebo symboly</t>
  </si>
  <si>
    <t xml:space="preserve"> - V 5: - plocha příčné čáry souvislé:</t>
  </si>
  <si>
    <t>(3+3)*0.5</t>
  </si>
  <si>
    <t xml:space="preserve"> - V 7 - plocha nového přechodu pro chodce:</t>
  </si>
  <si>
    <t>(3*6,5)*0,5</t>
  </si>
  <si>
    <t xml:space="preserve"> - V 9b - plocha předběžných šipek:</t>
  </si>
  <si>
    <t>6*1</t>
  </si>
  <si>
    <t>19</t>
  </si>
  <si>
    <t>915611111</t>
  </si>
  <si>
    <t>Předznačení vodorovného liniového značení</t>
  </si>
  <si>
    <t>20</t>
  </si>
  <si>
    <t>915621111</t>
  </si>
  <si>
    <t>Předznačení vodorovného plošného značení</t>
  </si>
  <si>
    <t>938909311</t>
  </si>
  <si>
    <t>Odstranění bláta a hlinitého nánosu z povrchu podkladu nebo krytu betonového nebo živičného</t>
  </si>
  <si>
    <t>22</t>
  </si>
  <si>
    <t>945421110</t>
  </si>
  <si>
    <t>Hydraulická zvedací plošina na automobilovém podvozku výška zdvihu do 18 m včetně obsluhy</t>
  </si>
  <si>
    <t>hod</t>
  </si>
  <si>
    <t>D.1.6 - Stožáry SSZ - umístění návěstidel</t>
  </si>
  <si>
    <t>použití montážní plošiny - přímo zadané:</t>
  </si>
  <si>
    <t>23</t>
  </si>
  <si>
    <t>998223011</t>
  </si>
  <si>
    <t>Přesun hmot pro pozemní komunikace s krytem dlážděným</t>
  </si>
  <si>
    <t>24</t>
  </si>
  <si>
    <t>998223094</t>
  </si>
  <si>
    <t>Příplatek k přesunu hmot pro pozemní komunikace s krytem dlážděným za zvětšený přesun do 5000 m</t>
  </si>
  <si>
    <t>25</t>
  </si>
  <si>
    <t>998223095</t>
  </si>
  <si>
    <t>Příplatek k přesunu hmot pro pozemní komunikace s krytem dlážděným za zvětšený přesun ZKD 5000 m</t>
  </si>
  <si>
    <t>26</t>
  </si>
  <si>
    <t>210010068</t>
  </si>
  <si>
    <t>Montáž trubek pancéřových kovových závitových D 42 mm uložených pevně</t>
  </si>
  <si>
    <t>64</t>
  </si>
  <si>
    <t>D.1.4 - Napájení SSZ:</t>
  </si>
  <si>
    <t>27</t>
  </si>
  <si>
    <t>345711280</t>
  </si>
  <si>
    <t>Trubka elektroinstalační ocelová lakovaná závitová D42 mm</t>
  </si>
  <si>
    <t>256</t>
  </si>
  <si>
    <t>4*1,05</t>
  </si>
  <si>
    <t>28</t>
  </si>
  <si>
    <t>210020671</t>
  </si>
  <si>
    <t>Montáž se zhotovením konstrukce pro rozvodny z profilů tenkostěnných</t>
  </si>
  <si>
    <t>29</t>
  </si>
  <si>
    <t>154111400</t>
  </si>
  <si>
    <t>Profil ocel L rovnoramenný 11343.0 30x30x3 mm</t>
  </si>
  <si>
    <t>6*0,001</t>
  </si>
  <si>
    <t>30</t>
  </si>
  <si>
    <t>210100013</t>
  </si>
  <si>
    <t>Ukončení vodičů v rozváděči nebo na přístroji včetně zapojení průřezu žíly do 4 mm2</t>
  </si>
  <si>
    <t>D.1.4 - Napájení SSZ</t>
  </si>
  <si>
    <t>3*2</t>
  </si>
  <si>
    <t>31</t>
  </si>
  <si>
    <t>210100014</t>
  </si>
  <si>
    <t>Ukončení vodičů v rozváděči nebo na přístroji včetně zapojení průřezu žíly do 10 mm2</t>
  </si>
  <si>
    <t>(4*2)+(4+2)</t>
  </si>
  <si>
    <t>32</t>
  </si>
  <si>
    <t>210100173</t>
  </si>
  <si>
    <t>Ukončení kabelů smršťovací záklopkou nebo páskou se zapojením bez letování žíly do 3x4 mm2</t>
  </si>
  <si>
    <t>33</t>
  </si>
  <si>
    <t>210100251</t>
  </si>
  <si>
    <t>Ukončení kabelů smršťovací záklopkou nebo páskou se zapojením bez letování žíly do 4x10 mm2</t>
  </si>
  <si>
    <t>34</t>
  </si>
  <si>
    <t>354363140</t>
  </si>
  <si>
    <t>Hlava rozdělovací, smršťovaná přímá do 1kV 4x 1,5-25</t>
  </si>
  <si>
    <t>35</t>
  </si>
  <si>
    <t>210190122</t>
  </si>
  <si>
    <t>Montáž rozvaděčů litinových, plastových nebo hliníkových sestavy do 100 kg</t>
  </si>
  <si>
    <t>36</t>
  </si>
  <si>
    <t>404611637</t>
  </si>
  <si>
    <t>Rozvaděč RE - vystrojený jednofázový 16A</t>
  </si>
  <si>
    <t>37</t>
  </si>
  <si>
    <t>210802170</t>
  </si>
  <si>
    <t>Montáž měděných vodičů CMSM, CMFM, A03VV, AO5, CGLU, CYH, CYLY, HO3VV, HO5 5x2,50 mm2 pevně</t>
  </si>
  <si>
    <t>V.č. D.1.6 - Stožáry SSZ - umístění návěstidel</t>
  </si>
  <si>
    <t xml:space="preserve"> - Stožár č. 1:</t>
  </si>
  <si>
    <t>Vozidlové návěstidlo na stožár:</t>
  </si>
  <si>
    <t>1*5</t>
  </si>
  <si>
    <t>Vozidlové návěstidlo na výložník:</t>
  </si>
  <si>
    <t>1*10</t>
  </si>
  <si>
    <t>Tlačítko pro chodce:</t>
  </si>
  <si>
    <t xml:space="preserve"> - Stožár č. 2:</t>
  </si>
  <si>
    <t>(1+1)*5</t>
  </si>
  <si>
    <t>Přijímač akustické signalizace pro nevidomé:</t>
  </si>
  <si>
    <t>38</t>
  </si>
  <si>
    <t>341300201</t>
  </si>
  <si>
    <t>Silový vodič YY-JZ 5x1,0 0,6/1kV black</t>
  </si>
  <si>
    <t>Prořez 5%</t>
  </si>
  <si>
    <t>50*1,05</t>
  </si>
  <si>
    <t>39</t>
  </si>
  <si>
    <t>210802174</t>
  </si>
  <si>
    <t>Montáž měděných vodičů CMSM, CMFM, A03VV, AO5, CGLU, CYH, CYLY, HO3VV, HO5 7x1,50 mm2 pevně</t>
  </si>
  <si>
    <t>Chodecké návěstidlo na stožár:</t>
  </si>
  <si>
    <t>40</t>
  </si>
  <si>
    <t>341300202</t>
  </si>
  <si>
    <t>Silový vodič YY-JZ 7x1,0 0,6/1kV black</t>
  </si>
  <si>
    <t>10*1,05</t>
  </si>
  <si>
    <t>41</t>
  </si>
  <si>
    <t>210810047</t>
  </si>
  <si>
    <t>Montáž měděných kabelů CYKY, CYKYD, CYKYDY, NYM, NYY, YSLY 750 V 3x4 mm2 uložených pevně</t>
  </si>
  <si>
    <t>D.1.3 - Schematický kabelový plán SSZ a D.1.4 - Napájení SSZ</t>
  </si>
  <si>
    <t>- montáž kabelu NYY-J 3x4:</t>
  </si>
  <si>
    <t>42</t>
  </si>
  <si>
    <t>341300102</t>
  </si>
  <si>
    <t>Kabel NYY-J 3x4 0,6/1kV</t>
  </si>
  <si>
    <t>30*1,05</t>
  </si>
  <si>
    <t>43</t>
  </si>
  <si>
    <t>210810053</t>
  </si>
  <si>
    <t>Montáž měděných kabelů CYKY, CYKYD, CYKYDY, NYM, NYY, YSLY 750 V 4x10mm2 uložených pevně</t>
  </si>
  <si>
    <t>- montáž kabelu NYY-J 4x10:</t>
  </si>
  <si>
    <t>10+5</t>
  </si>
  <si>
    <t>44</t>
  </si>
  <si>
    <t>341300104</t>
  </si>
  <si>
    <t>Kabel NYY-J 4x10</t>
  </si>
  <si>
    <t>15*1,05</t>
  </si>
  <si>
    <t>45</t>
  </si>
  <si>
    <t>220061554</t>
  </si>
  <si>
    <t>Montáž kabel návěstní zatažený do tvárnic NCEY 1 mm, NCYY 1,5 mm, CYAY 2,5 mm, do 30 žil</t>
  </si>
  <si>
    <t>D.1.3 - Schematický kabelový plán SSZ</t>
  </si>
  <si>
    <t>- montáž kabelu NYY-J 24x1,5</t>
  </si>
  <si>
    <t>46</t>
  </si>
  <si>
    <t>341300012</t>
  </si>
  <si>
    <t>Kabel NYY-J 24x1,5 0,6/1kV</t>
  </si>
  <si>
    <t>47</t>
  </si>
  <si>
    <t>220061555</t>
  </si>
  <si>
    <t>Montáž kabel návěstní zatažený do tvárnic NCEY 1 mm, NCYY 1,5 mm, CYAY 2,5 mm, 37 žil</t>
  </si>
  <si>
    <t>- montáž kabelu NYY-J 30x1,5</t>
  </si>
  <si>
    <t>48</t>
  </si>
  <si>
    <t>341300013</t>
  </si>
  <si>
    <t>Kabel NYY-J 30x1,5 0,6/1kV</t>
  </si>
  <si>
    <t>49</t>
  </si>
  <si>
    <t>220061701</t>
  </si>
  <si>
    <t>Zatažení kabelu do objektu do 9 kg/m</t>
  </si>
  <si>
    <t>Přímo zadané</t>
  </si>
  <si>
    <t>2+2+2+2</t>
  </si>
  <si>
    <t>50</t>
  </si>
  <si>
    <t>220110346</t>
  </si>
  <si>
    <t>Montáž štítku kabelového průběžného</t>
  </si>
  <si>
    <t>2+2+2+2+2</t>
  </si>
  <si>
    <t>51</t>
  </si>
  <si>
    <t>404611659</t>
  </si>
  <si>
    <t>Štítek kabelový s upevňovacím páskem</t>
  </si>
  <si>
    <t>52</t>
  </si>
  <si>
    <t>220111436</t>
  </si>
  <si>
    <t>Kontrolní a závěrečné měření kabelu pro rozvoj signalize</t>
  </si>
  <si>
    <t>D.1.3 - Schematický kabelový plán SSZ a D.1.6 - Stožáry SSZ - umístění návěstidel</t>
  </si>
  <si>
    <t>Kabel NYY-J 24x1,5:</t>
  </si>
  <si>
    <t>Kabel NYY-J 30x1,5:</t>
  </si>
  <si>
    <t>Vozidlová návěstidla:</t>
  </si>
  <si>
    <t>(1+1+1+1+1)*5</t>
  </si>
  <si>
    <t>Chodecká návěstidla:</t>
  </si>
  <si>
    <t>(1+1)*7</t>
  </si>
  <si>
    <t>53</t>
  </si>
  <si>
    <t>220111741</t>
  </si>
  <si>
    <t>Montáž svorka rozpojovací zkušební</t>
  </si>
  <si>
    <t>D.1.5 - Schéma doplňujícího ochranného pospojování SSZ:</t>
  </si>
  <si>
    <t>54</t>
  </si>
  <si>
    <t>354419250</t>
  </si>
  <si>
    <t>Svorka zkušební SZ pro lano D6-12 mm   FeZn</t>
  </si>
  <si>
    <t>55</t>
  </si>
  <si>
    <t>220111765</t>
  </si>
  <si>
    <t>Změření zemního odporu</t>
  </si>
  <si>
    <t>V.č. D.1.2 - Situace SSZ</t>
  </si>
  <si>
    <t>přímo zadané:</t>
  </si>
  <si>
    <t>56</t>
  </si>
  <si>
    <t>220111777</t>
  </si>
  <si>
    <t>Montáž vedení uzemňovací v zemi z drátu FeZn do D 10 mm</t>
  </si>
  <si>
    <t>v.č. D.1.2 - Situace SSZ a D.1.5 - Schéma doplňujícího ochranného pospojování SSZ:</t>
  </si>
  <si>
    <t>3+5+4+7+7+3+2+9</t>
  </si>
  <si>
    <t>57</t>
  </si>
  <si>
    <t>354410730</t>
  </si>
  <si>
    <t>Drát průměr 10 mm FeZn</t>
  </si>
  <si>
    <t>Hmotnost pásku:</t>
  </si>
  <si>
    <t>40/1,61</t>
  </si>
  <si>
    <t>58</t>
  </si>
  <si>
    <t>220111881</t>
  </si>
  <si>
    <t>Uzemnění transformátorové nebo přístrojové skříně TS 3 nebo PSK 3</t>
  </si>
  <si>
    <t>D.1.5 - Schéma doplňujícího ochranného pospojování SSZ</t>
  </si>
  <si>
    <t>Stožár číslo 1:</t>
  </si>
  <si>
    <t>Stožár číslo 2:</t>
  </si>
  <si>
    <t>Řadič SSZ:</t>
  </si>
  <si>
    <t>RE:</t>
  </si>
  <si>
    <t>59</t>
  </si>
  <si>
    <t>220180201</t>
  </si>
  <si>
    <t>Zatažení do tvárnicové tratě kabelu hmotnosti do 2 kg/m</t>
  </si>
  <si>
    <t>15+10+30+10</t>
  </si>
  <si>
    <t>60</t>
  </si>
  <si>
    <t>220182071</t>
  </si>
  <si>
    <t>Nasazení ochranné hadice na pokládaný kabel</t>
  </si>
  <si>
    <t>61</t>
  </si>
  <si>
    <t>345713530</t>
  </si>
  <si>
    <t>Trubka elektroinstalační ohebná, HDPE+LDPE DN75</t>
  </si>
  <si>
    <t>62</t>
  </si>
  <si>
    <t>220271621</t>
  </si>
  <si>
    <t>Pocínování konce sdělovacích vodičů,silnoproudých šňůr v krabici</t>
  </si>
  <si>
    <t>- Stožár č. 1:</t>
  </si>
  <si>
    <t>2*5</t>
  </si>
  <si>
    <t>2*7</t>
  </si>
  <si>
    <t>- Stožár č. 2:</t>
  </si>
  <si>
    <t>(2+2)*5</t>
  </si>
  <si>
    <t>63</t>
  </si>
  <si>
    <t>220300001</t>
  </si>
  <si>
    <t>Zhotovení formy kabelové délky do 0,5 m na kabel do 5x2</t>
  </si>
  <si>
    <t>- stožár č. 1:</t>
  </si>
  <si>
    <t>2*1</t>
  </si>
  <si>
    <t>- stožár č. 2:</t>
  </si>
  <si>
    <t>2*(1+1)</t>
  </si>
  <si>
    <t>220300002</t>
  </si>
  <si>
    <t>Zhotovení formy kabelové délky do 0,5 m na kabelu do 10x2</t>
  </si>
  <si>
    <t>65</t>
  </si>
  <si>
    <t>220300005</t>
  </si>
  <si>
    <t>Zhotovení formy kabelové délky do 0,5 m na kabelu do 25x2</t>
  </si>
  <si>
    <t>Kabel NYY-J 24x1,5 - přímo zadané:</t>
  </si>
  <si>
    <t>66</t>
  </si>
  <si>
    <t>220300006</t>
  </si>
  <si>
    <t>Zhotovení formy kabelové délky do 0,5 m na kabelu do 30x2</t>
  </si>
  <si>
    <t>Kabel NYY-J 30x1,5 - přímo zadané:</t>
  </si>
  <si>
    <t>67</t>
  </si>
  <si>
    <t>220300601</t>
  </si>
  <si>
    <t>Ukončení kabelu návěstního smršťovací záklopkou do 5x1/1,5</t>
  </si>
  <si>
    <t>68</t>
  </si>
  <si>
    <t>220300602</t>
  </si>
  <si>
    <t>Ukončení kabelu návěstního smršťovací záklopkou do 7x1/1,5</t>
  </si>
  <si>
    <t>69</t>
  </si>
  <si>
    <t>220300605</t>
  </si>
  <si>
    <t>Ukončení kabelu návěstního smršťovací záklopkou do 24x1/1,5</t>
  </si>
  <si>
    <t>70</t>
  </si>
  <si>
    <t>220300606</t>
  </si>
  <si>
    <t>Ukončení kabelu návěstního smršťovací záklopkou do 37x1/1,5</t>
  </si>
  <si>
    <t>71</t>
  </si>
  <si>
    <t>220300681</t>
  </si>
  <si>
    <t>Zhotovení vodní zábrany</t>
  </si>
  <si>
    <t>1+1+1</t>
  </si>
  <si>
    <t>72</t>
  </si>
  <si>
    <t>220960003</t>
  </si>
  <si>
    <t>Montáž stožáru (sloupku) výložníkového zapušťěného</t>
  </si>
  <si>
    <t>73</t>
  </si>
  <si>
    <t>220960005</t>
  </si>
  <si>
    <t>Montáž výložníku na stožár</t>
  </si>
  <si>
    <t>74</t>
  </si>
  <si>
    <t>404611051</t>
  </si>
  <si>
    <t>Výložníkový zvýšený o 1 m s výložníkem délky 3,0 m</t>
  </si>
  <si>
    <t>75</t>
  </si>
  <si>
    <t>404611055</t>
  </si>
  <si>
    <t>Výložníkový zvýšený o 1 m s výložníkem délky 3,5 m</t>
  </si>
  <si>
    <t>76</t>
  </si>
  <si>
    <t>220960021</t>
  </si>
  <si>
    <t>Montáž svorkovnice stožárové</t>
  </si>
  <si>
    <t>D.1.1 Technická zpráva a D.1.6 - Stožáry SSZ - umístění návěstidel</t>
  </si>
  <si>
    <t>77</t>
  </si>
  <si>
    <t>220960022</t>
  </si>
  <si>
    <t>Smontování stožárové svorkovnice</t>
  </si>
  <si>
    <t>78</t>
  </si>
  <si>
    <t>404611031</t>
  </si>
  <si>
    <t>Stožárová svorkovnice s krytím IP54</t>
  </si>
  <si>
    <t>79</t>
  </si>
  <si>
    <t>220960036</t>
  </si>
  <si>
    <t>Montáž sestaveného návěstidla dvoukomorového na stožár</t>
  </si>
  <si>
    <t>80</t>
  </si>
  <si>
    <t>404613056</t>
  </si>
  <si>
    <t>Návěstidlo chodecké 2x200 (červená a zelená) - světelný zdroj LED  (napájený 40V AC)</t>
  </si>
  <si>
    <t>81</t>
  </si>
  <si>
    <t>220960041</t>
  </si>
  <si>
    <t>Montáž sestaveného návěstidla tříkomorového na stožár</t>
  </si>
  <si>
    <t>82</t>
  </si>
  <si>
    <t>220960042</t>
  </si>
  <si>
    <t>Montáž sestaveného návěstidla tříkomorového na výložník</t>
  </si>
  <si>
    <t>83</t>
  </si>
  <si>
    <t>404613058</t>
  </si>
  <si>
    <t>Návěstidlo 3 světlové 200 - světelný zdroj LED  (napájený 40V AC)</t>
  </si>
  <si>
    <t>84</t>
  </si>
  <si>
    <t>404611160</t>
  </si>
  <si>
    <t>Nosič návěstidla na výložník 3x200</t>
  </si>
  <si>
    <t>85</t>
  </si>
  <si>
    <t>404613019</t>
  </si>
  <si>
    <t>Držák návěstidla (AL)</t>
  </si>
  <si>
    <t>86</t>
  </si>
  <si>
    <t>404613021</t>
  </si>
  <si>
    <t>Upevnění se šroubením pro L a T kus</t>
  </si>
  <si>
    <t>pár</t>
  </si>
  <si>
    <t>1+1+1+1</t>
  </si>
  <si>
    <t>87</t>
  </si>
  <si>
    <t>404611651</t>
  </si>
  <si>
    <t>Montážní pásky pro montáž návěstidel na stožár</t>
  </si>
  <si>
    <t>88</t>
  </si>
  <si>
    <t>220960113</t>
  </si>
  <si>
    <t>Montáž signalizačního zařízení pro nevidomé na návěstidlo</t>
  </si>
  <si>
    <t>D.1.1 - Technická zpráva a D.1.6 - Stožáry SSZ - umístění návěstidel</t>
  </si>
  <si>
    <t>89</t>
  </si>
  <si>
    <t>404611516</t>
  </si>
  <si>
    <t>Signalizační zařízení pro nevidomé</t>
  </si>
  <si>
    <t>90</t>
  </si>
  <si>
    <t>220960116R</t>
  </si>
  <si>
    <t>Montáž přijímače aktivace signalizačního zařízení pro nevidomé</t>
  </si>
  <si>
    <t>91</t>
  </si>
  <si>
    <t>404611505</t>
  </si>
  <si>
    <t>Přijímač aktivace signalizace pro nevidomé</t>
  </si>
  <si>
    <t>92</t>
  </si>
  <si>
    <t>404611407</t>
  </si>
  <si>
    <t>Zhotovení projektu instalace signalizace pro nevidomé</t>
  </si>
  <si>
    <t>D.1.1 Technická zpráva</t>
  </si>
  <si>
    <t>93</t>
  </si>
  <si>
    <t>404611506</t>
  </si>
  <si>
    <t xml:space="preserve">Vysílač pro aktivaci signalizace pro nevidomé </t>
  </si>
  <si>
    <t>D.1.2 - Technická zpráva:</t>
  </si>
  <si>
    <t>94</t>
  </si>
  <si>
    <t>220960126</t>
  </si>
  <si>
    <t>Montáž tlačítka pro chodce na stožár</t>
  </si>
  <si>
    <t>95</t>
  </si>
  <si>
    <t>404611501</t>
  </si>
  <si>
    <t>Tlačítko pro chodce</t>
  </si>
  <si>
    <t>96</t>
  </si>
  <si>
    <t>220960143</t>
  </si>
  <si>
    <t>Montáž kontrastního rámu pro tříkomorové návěstidlo</t>
  </si>
  <si>
    <t>97</t>
  </si>
  <si>
    <t>404613026</t>
  </si>
  <si>
    <t>Kontrastní rám pro návěstidlo třísvětlové 3x200</t>
  </si>
  <si>
    <t>98</t>
  </si>
  <si>
    <t>220960183</t>
  </si>
  <si>
    <t>Montáž mikroprocesorového řadiče MR na sloupek</t>
  </si>
  <si>
    <t>D.2.6 - Stožáry SSZ - umístění návěstidel</t>
  </si>
  <si>
    <t>- řadič SSZ:</t>
  </si>
  <si>
    <t>99</t>
  </si>
  <si>
    <t>404611215</t>
  </si>
  <si>
    <t>Mikroprocesorový řadič</t>
  </si>
  <si>
    <t>404611157</t>
  </si>
  <si>
    <t>Sloupek sestavený pod řadič</t>
  </si>
  <si>
    <t>101</t>
  </si>
  <si>
    <t>404611038</t>
  </si>
  <si>
    <t>Základový rám</t>
  </si>
  <si>
    <t>102</t>
  </si>
  <si>
    <t>404611401</t>
  </si>
  <si>
    <t>Zpracování dopravního řešení SSZ přechodu pro chodce</t>
  </si>
  <si>
    <t>D.2.1 Technická zpráva</t>
  </si>
  <si>
    <t>103</t>
  </si>
  <si>
    <t>220960192</t>
  </si>
  <si>
    <t>Regulace a aktivace jedné signální skupiny mikroprocesorového řadiče</t>
  </si>
  <si>
    <t>104</t>
  </si>
  <si>
    <t>220960198</t>
  </si>
  <si>
    <t>Regulace a aktivace každé další signální skupiny mikroprocesorového řadiče s použitím plošiny</t>
  </si>
  <si>
    <t>105</t>
  </si>
  <si>
    <t>220960199</t>
  </si>
  <si>
    <t>Regulace a aktivace každé další signální skupiny mikroprocesorového řadiče bez použití plošiny</t>
  </si>
  <si>
    <t>106</t>
  </si>
  <si>
    <t>220960301</t>
  </si>
  <si>
    <t>Příprava ke komplexnímu vyzkoušení křižovatky s mikroprocesorovým řadičem MR</t>
  </si>
  <si>
    <t>107</t>
  </si>
  <si>
    <t>220960311</t>
  </si>
  <si>
    <t>Komplexní vyzkoušení křižovatky s mikroprocesorovým řadičem MR před uvedením zařízení do provozu</t>
  </si>
  <si>
    <t>108</t>
  </si>
  <si>
    <t>220960501</t>
  </si>
  <si>
    <t>Montáž symbolu směrových šipek do 1 světelného návěstidla od průměru 210 do 300 mm</t>
  </si>
  <si>
    <t>109</t>
  </si>
  <si>
    <t>404611001</t>
  </si>
  <si>
    <t>Symbol stojící chodec</t>
  </si>
  <si>
    <t>110</t>
  </si>
  <si>
    <t>404611002</t>
  </si>
  <si>
    <t>Symbol kráčející chodec</t>
  </si>
  <si>
    <t>111</t>
  </si>
  <si>
    <t>460010024</t>
  </si>
  <si>
    <t>Vytyčení trasy vedení kabelového podzemního v zastavěném prostoru</t>
  </si>
  <si>
    <t>km</t>
  </si>
  <si>
    <t>2+5+4+7+2+3+2</t>
  </si>
  <si>
    <t>33*0,001</t>
  </si>
  <si>
    <t>112</t>
  </si>
  <si>
    <t>460010025</t>
  </si>
  <si>
    <t>Vytyčení trasy inženýrských sítí v zastavěném prostoru</t>
  </si>
  <si>
    <t>113</t>
  </si>
  <si>
    <t>460030039</t>
  </si>
  <si>
    <t>Rozebrání dlažeb ručně z dlaždic zámkových do písku spáry nezalité</t>
  </si>
  <si>
    <t>114</t>
  </si>
  <si>
    <t>460070543</t>
  </si>
  <si>
    <t>Hloubení nezapažených jam pro základy silničních stožárů výložníkových bez patky v hornině tř 3</t>
  </si>
  <si>
    <t>115</t>
  </si>
  <si>
    <t>460070553</t>
  </si>
  <si>
    <t>Hloubení nezapažených jam pro základy silničních stožárů s patkou v hornině tř 3</t>
  </si>
  <si>
    <t>výkop jámy základu pro řadič:</t>
  </si>
  <si>
    <t>116</t>
  </si>
  <si>
    <t>460070753</t>
  </si>
  <si>
    <t>Hloubení nezapažených jam pro ostatní konstrukce ručně v hornině tř 3</t>
  </si>
  <si>
    <t>výkop jámy pro elektroměrový rozvadeč</t>
  </si>
  <si>
    <t>0,6*0,4*0,6</t>
  </si>
  <si>
    <t>117</t>
  </si>
  <si>
    <t>460080014</t>
  </si>
  <si>
    <t>Základové konstrukce z monolitického betonu C 16/20 bez bednění</t>
  </si>
  <si>
    <t>betonové základy pro stožáry a řadič</t>
  </si>
  <si>
    <t>1,7*1*1</t>
  </si>
  <si>
    <t>0,6*0,6*0,6</t>
  </si>
  <si>
    <t>betonový základ pro elektroměrový rozvadeč</t>
  </si>
  <si>
    <t>obetonování kabelového prostupu:</t>
  </si>
  <si>
    <t>118</t>
  </si>
  <si>
    <t>460080042</t>
  </si>
  <si>
    <t>Výztuž základových konstrukcí betonářskou ocelí 10 505</t>
  </si>
  <si>
    <t>hmotnost betonářské oceli</t>
  </si>
  <si>
    <t>2*0,005</t>
  </si>
  <si>
    <t>119</t>
  </si>
  <si>
    <t>460080201</t>
  </si>
  <si>
    <t>Zřízení nezabudovaného bednění základových konstrukcí</t>
  </si>
  <si>
    <t>bednění pro betonové základy pro stožáry a řadič</t>
  </si>
  <si>
    <t>1,7*1*4</t>
  </si>
  <si>
    <t>0,6*0,6*4</t>
  </si>
  <si>
    <t>bednění pro elektroměrový rozvadeč</t>
  </si>
  <si>
    <t>((0,6*0,4)*2)+((0,6*0,6)*2)</t>
  </si>
  <si>
    <t>120</t>
  </si>
  <si>
    <t>460080301</t>
  </si>
  <si>
    <t>Odstranění nezabudovaného bednění základových konstrukcí</t>
  </si>
  <si>
    <t>121</t>
  </si>
  <si>
    <t>460120082</t>
  </si>
  <si>
    <t>Uložení sypaniny do násypů zhutněných z hornin třídy 3až4</t>
  </si>
  <si>
    <t>(3)*0,4*0,35</t>
  </si>
  <si>
    <t>(2+5+4+7+2+3+2)*0,5*0,6</t>
  </si>
  <si>
    <t>122</t>
  </si>
  <si>
    <t>460200143</t>
  </si>
  <si>
    <t>Hloubení kabelových nezapažených rýh ručně š 35 cm, hl 60 cm, v hornině tř 3</t>
  </si>
  <si>
    <t>123</t>
  </si>
  <si>
    <t>460200263</t>
  </si>
  <si>
    <t>Hloubení kabelových nezapažených rýh ručně š 50 cm, hl 80 cm, v hornině tř 3</t>
  </si>
  <si>
    <t>124</t>
  </si>
  <si>
    <t>460200683</t>
  </si>
  <si>
    <t>Hloubení kabelových nezapažených rýh ručně š 65 cm, hl 120 cm, v hornině tř 3</t>
  </si>
  <si>
    <t>125</t>
  </si>
  <si>
    <t>460260001</t>
  </si>
  <si>
    <t>Zatažení lana do kanálu nebo tvárnicové trasy</t>
  </si>
  <si>
    <t>- odměřeno v AutoCadu</t>
  </si>
  <si>
    <t>délka stávajícího a nového prostupu:</t>
  </si>
  <si>
    <t>8+5</t>
  </si>
  <si>
    <t>126</t>
  </si>
  <si>
    <t>460260011R</t>
  </si>
  <si>
    <t>Pevné spojení páskových zemničů</t>
  </si>
  <si>
    <t>127</t>
  </si>
  <si>
    <t>460400071</t>
  </si>
  <si>
    <t>Pažení příložné plné výkopů jam hloubky do 4 m</t>
  </si>
  <si>
    <t>pažení výkopů jam základu pro výložníkový stožár</t>
  </si>
  <si>
    <t>1,7+1,7</t>
  </si>
  <si>
    <t>128</t>
  </si>
  <si>
    <t>460400171</t>
  </si>
  <si>
    <t>Odstranění pažení příložného výkopů jam hloubky do 4 m</t>
  </si>
  <si>
    <t>129</t>
  </si>
  <si>
    <t>460421282</t>
  </si>
  <si>
    <t>Lože kabelů z prohozeného výkopku tl 5 cm nad kabel, kryté plastovou folií, š lože do 50 cm</t>
  </si>
  <si>
    <t>130</t>
  </si>
  <si>
    <t>693113110</t>
  </si>
  <si>
    <t>Pás varovný plný PE šíře 33 cm s potiskem</t>
  </si>
  <si>
    <t>131</t>
  </si>
  <si>
    <t>460510026</t>
  </si>
  <si>
    <t>Kabelové prostupy z trub betonových do rýhy s obetonováním, průměru do 30 cm</t>
  </si>
  <si>
    <t>1,5</t>
  </si>
  <si>
    <t>132</t>
  </si>
  <si>
    <t>286171260</t>
  </si>
  <si>
    <t>Trubka kanalizační PP, dl.6m, DN 300</t>
  </si>
  <si>
    <t>3/6</t>
  </si>
  <si>
    <t>133</t>
  </si>
  <si>
    <t>460510075</t>
  </si>
  <si>
    <t>Kabelové prostupy z trub plastových do rýhy s obetonováním, průměru do 15 cm</t>
  </si>
  <si>
    <t>134</t>
  </si>
  <si>
    <t>286139660</t>
  </si>
  <si>
    <t>Trubka ochranná pro plyn PEHD 110 x 4,2 mm</t>
  </si>
  <si>
    <t>135</t>
  </si>
  <si>
    <t>460560143</t>
  </si>
  <si>
    <t>Zásyp rýh ručně šířky 35 cm, hloubky 60 cm, z horniny třídy 3</t>
  </si>
  <si>
    <t>136</t>
  </si>
  <si>
    <t>460560263</t>
  </si>
  <si>
    <t>Zásyp rýh ručně šířky 50 cm, hloubky 80 cm, z horniny třídy 3</t>
  </si>
  <si>
    <t>137</t>
  </si>
  <si>
    <t>460560683</t>
  </si>
  <si>
    <t>Zásyp rýh ručně šířky 65 cm, hloubky 120 cm, z horniny třídy 3</t>
  </si>
  <si>
    <t>138</t>
  </si>
  <si>
    <t>012303000</t>
  </si>
  <si>
    <t>Geodetické práce po výstavbě</t>
  </si>
  <si>
    <t>Kč</t>
  </si>
  <si>
    <t>1024</t>
  </si>
  <si>
    <t>D.1.1 - Technická zpráva</t>
  </si>
  <si>
    <t>139</t>
  </si>
  <si>
    <t>013244000</t>
  </si>
  <si>
    <t>Dílenská dokumentace</t>
  </si>
  <si>
    <t>140</t>
  </si>
  <si>
    <t>013254000</t>
  </si>
  <si>
    <t>Dokumentace skutečného provedení stavby</t>
  </si>
  <si>
    <t>141</t>
  </si>
  <si>
    <t>044002000</t>
  </si>
  <si>
    <t>Revize</t>
  </si>
  <si>
    <t>142</t>
  </si>
  <si>
    <t>092002000</t>
  </si>
  <si>
    <t>Ostatní náklady související s provozem - zřízení odběrného místa</t>
  </si>
  <si>
    <t>1) Krycí list rozpočtu</t>
  </si>
  <si>
    <t>2) Rekapitulace rozpočtu</t>
  </si>
  <si>
    <t>3) Rozpočet</t>
  </si>
  <si>
    <t>Rekapitulace stavby</t>
  </si>
  <si>
    <t/>
  </si>
  <si>
    <t>„II/444 Uničov – Šternberk, zvýšení bezpečnosti v obci Babice“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</si>
</sst>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55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7" fillId="19" borderId="15" xfId="0" applyFont="1" applyFill="1" applyBorder="1" applyAlignment="1">
      <alignment horizontal="left" vertical="center"/>
    </xf>
    <xf numFmtId="0" fontId="0" fillId="19" borderId="16" xfId="0" applyFill="1" applyBorder="1" applyAlignment="1">
      <alignment horizontal="left" vertical="center"/>
    </xf>
    <xf numFmtId="0" fontId="7" fillId="19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19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19" borderId="16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7" fillId="0" borderId="17" xfId="0" applyNumberFormat="1" applyFont="1" applyBorder="1" applyAlignment="1">
      <alignment horizontal="right"/>
    </xf>
    <xf numFmtId="167" fontId="17" fillId="0" borderId="26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167" fontId="15" fillId="0" borderId="0" xfId="0" applyNumberFormat="1" applyFont="1" applyAlignment="1">
      <alignment horizontal="right"/>
    </xf>
    <xf numFmtId="167" fontId="15" fillId="0" borderId="28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168" fontId="0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8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8" fontId="20" fillId="0" borderId="0" xfId="0" applyNumberFormat="1" applyFont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168" fontId="22" fillId="0" borderId="25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9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1" fillId="17" borderId="0" xfId="37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7" fillId="0" borderId="0" xfId="0" applyFont="1" applyAlignment="1">
      <alignment horizontal="left" vertical="center" wrapText="1"/>
    </xf>
    <xf numFmtId="0" fontId="6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164" fontId="12" fillId="19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7" fillId="19" borderId="16" xfId="0" applyNumberFormat="1" applyFont="1" applyFill="1" applyBorder="1" applyAlignment="1">
      <alignment horizontal="right" vertical="center"/>
    </xf>
    <xf numFmtId="0" fontId="0" fillId="19" borderId="16" xfId="0" applyFill="1" applyBorder="1" applyAlignment="1">
      <alignment horizontal="left" vertical="center"/>
    </xf>
    <xf numFmtId="0" fontId="0" fillId="19" borderId="32" xfId="0" applyFill="1" applyBorder="1" applyAlignment="1">
      <alignment horizontal="left" vertical="center"/>
    </xf>
    <xf numFmtId="0" fontId="6" fillId="19" borderId="22" xfId="0" applyFont="1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164" fontId="0" fillId="0" borderId="25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25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/>
    </xf>
    <xf numFmtId="164" fontId="22" fillId="0" borderId="25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41" fillId="17" borderId="0" xfId="37" applyFont="1" applyFill="1" applyAlignment="1" applyProtection="1">
      <alignment horizontal="center" vertical="center"/>
      <protection/>
    </xf>
    <xf numFmtId="0" fontId="3" fillId="19" borderId="0" xfId="0" applyFont="1" applyFill="1" applyAlignment="1">
      <alignment horizontal="center"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5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C6" sqref="AC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07"/>
      <c r="B1" s="104"/>
      <c r="C1" s="104"/>
      <c r="D1" s="105" t="s">
        <v>0</v>
      </c>
      <c r="E1" s="104"/>
      <c r="F1" s="106" t="s">
        <v>672</v>
      </c>
      <c r="G1" s="106"/>
      <c r="H1" s="149" t="s">
        <v>673</v>
      </c>
      <c r="I1" s="149"/>
      <c r="J1" s="149"/>
      <c r="K1" s="149"/>
      <c r="L1" s="106" t="s">
        <v>674</v>
      </c>
      <c r="M1" s="104"/>
      <c r="N1" s="104"/>
      <c r="O1" s="105" t="s">
        <v>52</v>
      </c>
      <c r="P1" s="104"/>
      <c r="Q1" s="104"/>
      <c r="R1" s="104"/>
      <c r="S1" s="106" t="s">
        <v>675</v>
      </c>
      <c r="T1" s="106"/>
      <c r="U1" s="107"/>
      <c r="V1" s="10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16" t="s">
        <v>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50" t="s">
        <v>3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50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53</v>
      </c>
    </row>
    <row r="4" spans="2:46" s="2" customFormat="1" ht="37.5" customHeight="1">
      <c r="B4" s="9"/>
      <c r="C4" s="118" t="s">
        <v>54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0"/>
      <c r="T4" s="11" t="s">
        <v>6</v>
      </c>
      <c r="AT4" s="2" t="s">
        <v>1</v>
      </c>
    </row>
    <row r="5" spans="2:18" s="2" customFormat="1" ht="7.5" customHeight="1">
      <c r="B5" s="9"/>
      <c r="R5" s="10"/>
    </row>
    <row r="6" spans="2:18" s="2" customFormat="1" ht="30.75" customHeight="1">
      <c r="B6" s="9"/>
      <c r="D6" s="15" t="s">
        <v>7</v>
      </c>
      <c r="F6" s="119" t="s">
        <v>8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R6" s="10"/>
    </row>
    <row r="7" spans="2:18" s="5" customFormat="1" ht="37.5" customHeight="1">
      <c r="B7" s="18"/>
      <c r="D7" s="14" t="s">
        <v>55</v>
      </c>
      <c r="F7" s="120" t="s">
        <v>677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R7" s="19"/>
    </row>
    <row r="8" spans="2:18" s="5" customFormat="1" ht="15" customHeight="1">
      <c r="B8" s="18"/>
      <c r="D8" s="15" t="s">
        <v>9</v>
      </c>
      <c r="F8" s="13" t="s">
        <v>56</v>
      </c>
      <c r="M8" s="15" t="s">
        <v>10</v>
      </c>
      <c r="O8" s="13" t="s">
        <v>11</v>
      </c>
      <c r="R8" s="19"/>
    </row>
    <row r="9" spans="2:18" s="5" customFormat="1" ht="15" customHeight="1">
      <c r="B9" s="18"/>
      <c r="D9" s="15" t="s">
        <v>13</v>
      </c>
      <c r="F9" s="13" t="s">
        <v>14</v>
      </c>
      <c r="M9" s="15" t="s">
        <v>15</v>
      </c>
      <c r="O9" s="122" t="s">
        <v>16</v>
      </c>
      <c r="P9" s="121"/>
      <c r="R9" s="19"/>
    </row>
    <row r="10" spans="2:18" s="5" customFormat="1" ht="22.5" customHeight="1">
      <c r="B10" s="18"/>
      <c r="D10" s="12" t="s">
        <v>18</v>
      </c>
      <c r="F10" s="16" t="s">
        <v>19</v>
      </c>
      <c r="M10" s="12" t="s">
        <v>20</v>
      </c>
      <c r="O10" s="16" t="s">
        <v>21</v>
      </c>
      <c r="R10" s="19"/>
    </row>
    <row r="11" spans="2:18" s="5" customFormat="1" ht="15" customHeight="1">
      <c r="B11" s="18"/>
      <c r="D11" s="15" t="s">
        <v>23</v>
      </c>
      <c r="M11" s="15" t="s">
        <v>24</v>
      </c>
      <c r="O11" s="123" t="s">
        <v>25</v>
      </c>
      <c r="P11" s="121"/>
      <c r="R11" s="19"/>
    </row>
    <row r="12" spans="2:18" s="5" customFormat="1" ht="18.75" customHeight="1">
      <c r="B12" s="18"/>
      <c r="E12" s="13" t="s">
        <v>26</v>
      </c>
      <c r="M12" s="15" t="s">
        <v>27</v>
      </c>
      <c r="O12" s="123"/>
      <c r="P12" s="121"/>
      <c r="R12" s="19"/>
    </row>
    <row r="13" spans="2:18" s="5" customFormat="1" ht="7.5" customHeight="1">
      <c r="B13" s="18"/>
      <c r="R13" s="19"/>
    </row>
    <row r="14" spans="2:18" s="5" customFormat="1" ht="15" customHeight="1">
      <c r="B14" s="18"/>
      <c r="D14" s="15" t="s">
        <v>28</v>
      </c>
      <c r="M14" s="15" t="s">
        <v>24</v>
      </c>
      <c r="O14" s="123" t="s">
        <v>676</v>
      </c>
      <c r="P14" s="121"/>
      <c r="R14" s="19"/>
    </row>
    <row r="15" spans="2:18" s="5" customFormat="1" ht="18.75" customHeight="1">
      <c r="B15" s="18"/>
      <c r="E15" s="13" t="s">
        <v>29</v>
      </c>
      <c r="M15" s="15" t="s">
        <v>27</v>
      </c>
      <c r="O15" s="123" t="s">
        <v>676</v>
      </c>
      <c r="P15" s="121"/>
      <c r="R15" s="19"/>
    </row>
    <row r="16" spans="2:18" s="5" customFormat="1" ht="7.5" customHeight="1">
      <c r="B16" s="18"/>
      <c r="R16" s="19"/>
    </row>
    <row r="17" spans="2:18" s="5" customFormat="1" ht="15" customHeight="1">
      <c r="B17" s="18"/>
      <c r="D17" s="15" t="s">
        <v>30</v>
      </c>
      <c r="M17" s="15" t="s">
        <v>24</v>
      </c>
      <c r="O17" s="123" t="s">
        <v>31</v>
      </c>
      <c r="P17" s="121"/>
      <c r="R17" s="19"/>
    </row>
    <row r="18" spans="2:18" s="5" customFormat="1" ht="18.75" customHeight="1">
      <c r="B18" s="18"/>
      <c r="E18" s="13" t="s">
        <v>32</v>
      </c>
      <c r="M18" s="15" t="s">
        <v>27</v>
      </c>
      <c r="O18" s="123" t="s">
        <v>33</v>
      </c>
      <c r="P18" s="121"/>
      <c r="R18" s="19"/>
    </row>
    <row r="19" spans="2:18" s="5" customFormat="1" ht="7.5" customHeight="1">
      <c r="B19" s="18"/>
      <c r="R19" s="19"/>
    </row>
    <row r="20" spans="2:18" s="5" customFormat="1" ht="15" customHeight="1">
      <c r="B20" s="18"/>
      <c r="D20" s="15" t="s">
        <v>34</v>
      </c>
      <c r="M20" s="15" t="s">
        <v>24</v>
      </c>
      <c r="O20" s="123"/>
      <c r="P20" s="121"/>
      <c r="R20" s="19"/>
    </row>
    <row r="21" spans="2:18" s="5" customFormat="1" ht="18.75" customHeight="1">
      <c r="B21" s="18"/>
      <c r="E21" s="13" t="s">
        <v>35</v>
      </c>
      <c r="M21" s="15" t="s">
        <v>27</v>
      </c>
      <c r="O21" s="123"/>
      <c r="P21" s="121"/>
      <c r="R21" s="19"/>
    </row>
    <row r="22" spans="2:18" s="5" customFormat="1" ht="7.5" customHeight="1">
      <c r="B22" s="18"/>
      <c r="R22" s="19"/>
    </row>
    <row r="23" spans="2:18" s="5" customFormat="1" ht="7.5" customHeight="1">
      <c r="B23" s="1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19"/>
    </row>
    <row r="24" spans="2:18" s="5" customFormat="1" ht="15" customHeight="1">
      <c r="B24" s="18"/>
      <c r="D24" s="42" t="s">
        <v>57</v>
      </c>
      <c r="M24" s="124">
        <f>$N$54</f>
        <v>0</v>
      </c>
      <c r="N24" s="121"/>
      <c r="O24" s="121"/>
      <c r="P24" s="121"/>
      <c r="R24" s="19"/>
    </row>
    <row r="25" spans="2:18" s="5" customFormat="1" ht="15" customHeight="1">
      <c r="B25" s="18"/>
      <c r="D25" s="17" t="s">
        <v>58</v>
      </c>
      <c r="M25" s="124">
        <f>$N$69</f>
        <v>0</v>
      </c>
      <c r="N25" s="121"/>
      <c r="O25" s="121"/>
      <c r="P25" s="121"/>
      <c r="R25" s="19"/>
    </row>
    <row r="26" spans="2:18" s="5" customFormat="1" ht="7.5" customHeight="1">
      <c r="B26" s="18"/>
      <c r="R26" s="19"/>
    </row>
    <row r="27" spans="2:18" s="5" customFormat="1" ht="26.25" customHeight="1">
      <c r="B27" s="18"/>
      <c r="D27" s="43" t="s">
        <v>36</v>
      </c>
      <c r="M27" s="125">
        <f>ROUND($M$24+$M$25,2)</f>
        <v>0</v>
      </c>
      <c r="N27" s="121"/>
      <c r="O27" s="121"/>
      <c r="P27" s="121"/>
      <c r="R27" s="19"/>
    </row>
    <row r="28" spans="2:18" s="5" customFormat="1" ht="7.5" customHeight="1">
      <c r="B28" s="1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R28" s="19"/>
    </row>
    <row r="29" spans="2:18" s="5" customFormat="1" ht="15" customHeight="1">
      <c r="B29" s="18"/>
      <c r="D29" s="20" t="s">
        <v>37</v>
      </c>
      <c r="E29" s="20" t="s">
        <v>38</v>
      </c>
      <c r="F29" s="21">
        <v>0.21</v>
      </c>
      <c r="G29" s="44" t="s">
        <v>39</v>
      </c>
      <c r="H29" s="126">
        <f>ROUND((SUM($BE$69:$BE$70)+SUM($BE$88:$BE$994)),2)</f>
        <v>0</v>
      </c>
      <c r="I29" s="121"/>
      <c r="J29" s="121"/>
      <c r="M29" s="126">
        <f>ROUND((SUM($BE$69:$BE$70)+SUM($BE$88:$BE$994))*$F$29,2)</f>
        <v>0</v>
      </c>
      <c r="N29" s="121"/>
      <c r="O29" s="121"/>
      <c r="P29" s="121"/>
      <c r="R29" s="19"/>
    </row>
    <row r="30" spans="2:18" s="5" customFormat="1" ht="15" customHeight="1">
      <c r="B30" s="18"/>
      <c r="E30" s="20" t="s">
        <v>40</v>
      </c>
      <c r="F30" s="21">
        <v>0.15</v>
      </c>
      <c r="G30" s="44" t="s">
        <v>39</v>
      </c>
      <c r="H30" s="126">
        <f>ROUND((SUM($BF$69:$BF$70)+SUM($BF$88:$BF$994)),2)</f>
        <v>0</v>
      </c>
      <c r="I30" s="121"/>
      <c r="J30" s="121"/>
      <c r="M30" s="126">
        <f>ROUND((SUM($BF$69:$BF$70)+SUM($BF$88:$BF$994))*$F$30,2)</f>
        <v>0</v>
      </c>
      <c r="N30" s="121"/>
      <c r="O30" s="121"/>
      <c r="P30" s="121"/>
      <c r="R30" s="19"/>
    </row>
    <row r="31" spans="2:18" s="5" customFormat="1" ht="15" customHeight="1" hidden="1">
      <c r="B31" s="18"/>
      <c r="E31" s="20" t="s">
        <v>41</v>
      </c>
      <c r="F31" s="21">
        <v>0.21</v>
      </c>
      <c r="G31" s="44" t="s">
        <v>39</v>
      </c>
      <c r="H31" s="126">
        <f>ROUND((SUM($BG$69:$BG$70)+SUM($BG$88:$BG$994)),2)</f>
        <v>0</v>
      </c>
      <c r="I31" s="121"/>
      <c r="J31" s="121"/>
      <c r="M31" s="126">
        <v>0</v>
      </c>
      <c r="N31" s="121"/>
      <c r="O31" s="121"/>
      <c r="P31" s="121"/>
      <c r="R31" s="19"/>
    </row>
    <row r="32" spans="2:18" s="5" customFormat="1" ht="15" customHeight="1" hidden="1">
      <c r="B32" s="18"/>
      <c r="E32" s="20" t="s">
        <v>42</v>
      </c>
      <c r="F32" s="21">
        <v>0.15</v>
      </c>
      <c r="G32" s="44" t="s">
        <v>39</v>
      </c>
      <c r="H32" s="126">
        <f>ROUND((SUM($BH$69:$BH$70)+SUM($BH$88:$BH$994)),2)</f>
        <v>0</v>
      </c>
      <c r="I32" s="121"/>
      <c r="J32" s="121"/>
      <c r="M32" s="126">
        <v>0</v>
      </c>
      <c r="N32" s="121"/>
      <c r="O32" s="121"/>
      <c r="P32" s="121"/>
      <c r="R32" s="19"/>
    </row>
    <row r="33" spans="2:18" s="5" customFormat="1" ht="15" customHeight="1" hidden="1">
      <c r="B33" s="18"/>
      <c r="E33" s="20" t="s">
        <v>43</v>
      </c>
      <c r="F33" s="21">
        <v>0</v>
      </c>
      <c r="G33" s="44" t="s">
        <v>39</v>
      </c>
      <c r="H33" s="126">
        <f>ROUND((SUM($BI$69:$BI$70)+SUM($BI$88:$BI$994)),2)</f>
        <v>0</v>
      </c>
      <c r="I33" s="121"/>
      <c r="J33" s="121"/>
      <c r="M33" s="126">
        <v>0</v>
      </c>
      <c r="N33" s="121"/>
      <c r="O33" s="121"/>
      <c r="P33" s="121"/>
      <c r="R33" s="19"/>
    </row>
    <row r="34" spans="2:18" s="5" customFormat="1" ht="7.5" customHeight="1">
      <c r="B34" s="18"/>
      <c r="R34" s="19"/>
    </row>
    <row r="35" spans="2:18" s="5" customFormat="1" ht="26.25" customHeight="1">
      <c r="B35" s="18"/>
      <c r="C35" s="23"/>
      <c r="D35" s="24" t="s">
        <v>44</v>
      </c>
      <c r="E35" s="25"/>
      <c r="F35" s="25"/>
      <c r="G35" s="45" t="s">
        <v>45</v>
      </c>
      <c r="H35" s="26" t="s">
        <v>46</v>
      </c>
      <c r="I35" s="25"/>
      <c r="J35" s="25"/>
      <c r="K35" s="25"/>
      <c r="L35" s="127">
        <f>ROUND(SUM($M$27:$M$33),2)</f>
        <v>0</v>
      </c>
      <c r="M35" s="128"/>
      <c r="N35" s="128"/>
      <c r="O35" s="128"/>
      <c r="P35" s="129"/>
      <c r="Q35" s="23"/>
      <c r="R35" s="19"/>
    </row>
    <row r="36" spans="2:18" s="5" customFormat="1" ht="15" customHeight="1">
      <c r="B36" s="18"/>
      <c r="R36" s="19"/>
    </row>
    <row r="37" spans="2:18" s="5" customFormat="1" ht="1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41" spans="2:18" s="5" customFormat="1" ht="7.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5" customFormat="1" ht="37.5" customHeight="1">
      <c r="B42" s="18"/>
      <c r="C42" s="118" t="s">
        <v>59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9"/>
    </row>
    <row r="43" spans="2:18" s="5" customFormat="1" ht="7.5" customHeight="1">
      <c r="B43" s="18"/>
      <c r="R43" s="19"/>
    </row>
    <row r="44" spans="2:18" s="5" customFormat="1" ht="30.75" customHeight="1">
      <c r="B44" s="18"/>
      <c r="C44" s="15" t="s">
        <v>7</v>
      </c>
      <c r="F44" s="119" t="str">
        <f>$F$6</f>
        <v>II/444 Uničov - Šternberk, Zvýšení bezpečnosti v obci Babice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R44" s="19"/>
    </row>
    <row r="45" spans="2:18" s="5" customFormat="1" ht="37.5" customHeight="1">
      <c r="B45" s="18"/>
      <c r="C45" s="34" t="s">
        <v>55</v>
      </c>
      <c r="F45" s="108" t="str">
        <f>$F$7</f>
        <v>„II/444 Uničov – Šternberk, zvýšení bezpečnosti v obci Babice“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R45" s="19"/>
    </row>
    <row r="46" spans="2:18" s="5" customFormat="1" ht="7.5" customHeight="1">
      <c r="B46" s="18"/>
      <c r="R46" s="19"/>
    </row>
    <row r="47" spans="2:18" s="5" customFormat="1" ht="18.75" customHeight="1">
      <c r="B47" s="18"/>
      <c r="C47" s="15" t="s">
        <v>13</v>
      </c>
      <c r="F47" s="13" t="str">
        <f>$F$9</f>
        <v>Babice</v>
      </c>
      <c r="K47" s="15" t="s">
        <v>15</v>
      </c>
      <c r="M47" s="122" t="str">
        <f>IF($O$9="","",$O$9)</f>
        <v>03.02.2014</v>
      </c>
      <c r="N47" s="121"/>
      <c r="O47" s="121"/>
      <c r="P47" s="121"/>
      <c r="R47" s="19"/>
    </row>
    <row r="48" spans="2:18" s="5" customFormat="1" ht="7.5" customHeight="1">
      <c r="B48" s="18"/>
      <c r="R48" s="19"/>
    </row>
    <row r="49" spans="2:18" s="5" customFormat="1" ht="15.75" customHeight="1">
      <c r="B49" s="18"/>
      <c r="C49" s="15" t="s">
        <v>23</v>
      </c>
      <c r="F49" s="13" t="str">
        <f>$E$12</f>
        <v>Obec Babice</v>
      </c>
      <c r="K49" s="15" t="s">
        <v>30</v>
      </c>
      <c r="M49" s="123" t="str">
        <f>$E$18</f>
        <v>PK SSZ Obrdlík, Ing. Luděk Obrdlík</v>
      </c>
      <c r="N49" s="121"/>
      <c r="O49" s="121"/>
      <c r="P49" s="121"/>
      <c r="Q49" s="121"/>
      <c r="R49" s="19"/>
    </row>
    <row r="50" spans="2:18" s="5" customFormat="1" ht="15" customHeight="1">
      <c r="B50" s="18"/>
      <c r="C50" s="15" t="s">
        <v>28</v>
      </c>
      <c r="F50" s="13" t="str">
        <f>IF($E$15="","",$E$15)</f>
        <v> </v>
      </c>
      <c r="K50" s="15" t="s">
        <v>34</v>
      </c>
      <c r="M50" s="123" t="str">
        <f>$E$21</f>
        <v>Ing. Obrdlík</v>
      </c>
      <c r="N50" s="121"/>
      <c r="O50" s="121"/>
      <c r="P50" s="121"/>
      <c r="Q50" s="121"/>
      <c r="R50" s="19"/>
    </row>
    <row r="51" spans="2:18" s="5" customFormat="1" ht="11.25" customHeight="1">
      <c r="B51" s="18"/>
      <c r="R51" s="19"/>
    </row>
    <row r="52" spans="2:18" s="5" customFormat="1" ht="30" customHeight="1">
      <c r="B52" s="18"/>
      <c r="C52" s="109" t="s">
        <v>60</v>
      </c>
      <c r="D52" s="110"/>
      <c r="E52" s="110"/>
      <c r="F52" s="110"/>
      <c r="G52" s="110"/>
      <c r="H52" s="23"/>
      <c r="I52" s="23"/>
      <c r="J52" s="23"/>
      <c r="K52" s="23"/>
      <c r="L52" s="23"/>
      <c r="M52" s="23"/>
      <c r="N52" s="109" t="s">
        <v>61</v>
      </c>
      <c r="O52" s="121"/>
      <c r="P52" s="121"/>
      <c r="Q52" s="121"/>
      <c r="R52" s="19"/>
    </row>
    <row r="53" spans="2:18" s="5" customFormat="1" ht="11.25" customHeight="1">
      <c r="B53" s="18"/>
      <c r="R53" s="19"/>
    </row>
    <row r="54" spans="2:47" s="5" customFormat="1" ht="30" customHeight="1">
      <c r="B54" s="18"/>
      <c r="C54" s="39" t="s">
        <v>62</v>
      </c>
      <c r="N54" s="111">
        <f>ROUND($N$88,2)</f>
        <v>0</v>
      </c>
      <c r="O54" s="121"/>
      <c r="P54" s="121"/>
      <c r="Q54" s="121"/>
      <c r="R54" s="19"/>
      <c r="AU54" s="5" t="s">
        <v>63</v>
      </c>
    </row>
    <row r="55" spans="2:18" s="40" customFormat="1" ht="25.5" customHeight="1">
      <c r="B55" s="46"/>
      <c r="D55" s="47" t="s">
        <v>64</v>
      </c>
      <c r="N55" s="112">
        <f>ROUND($N$89,2)</f>
        <v>0</v>
      </c>
      <c r="O55" s="113"/>
      <c r="P55" s="113"/>
      <c r="Q55" s="113"/>
      <c r="R55" s="48"/>
    </row>
    <row r="56" spans="2:18" s="42" customFormat="1" ht="21" customHeight="1">
      <c r="B56" s="49"/>
      <c r="D56" s="50" t="s">
        <v>65</v>
      </c>
      <c r="N56" s="114">
        <f>ROUND($N$90,2)</f>
        <v>0</v>
      </c>
      <c r="O56" s="113"/>
      <c r="P56" s="113"/>
      <c r="Q56" s="113"/>
      <c r="R56" s="51"/>
    </row>
    <row r="57" spans="2:18" s="42" customFormat="1" ht="21" customHeight="1">
      <c r="B57" s="49"/>
      <c r="D57" s="50" t="s">
        <v>66</v>
      </c>
      <c r="N57" s="114">
        <f>ROUND($N$112,2)</f>
        <v>0</v>
      </c>
      <c r="O57" s="113"/>
      <c r="P57" s="113"/>
      <c r="Q57" s="113"/>
      <c r="R57" s="51"/>
    </row>
    <row r="58" spans="2:18" s="42" customFormat="1" ht="21" customHeight="1">
      <c r="B58" s="49"/>
      <c r="D58" s="50" t="s">
        <v>67</v>
      </c>
      <c r="N58" s="114">
        <f>ROUND($N$129,2)</f>
        <v>0</v>
      </c>
      <c r="O58" s="113"/>
      <c r="P58" s="113"/>
      <c r="Q58" s="113"/>
      <c r="R58" s="51"/>
    </row>
    <row r="59" spans="2:18" s="42" customFormat="1" ht="21" customHeight="1">
      <c r="B59" s="49"/>
      <c r="D59" s="50" t="s">
        <v>68</v>
      </c>
      <c r="N59" s="114">
        <f>ROUND($N$227,2)</f>
        <v>0</v>
      </c>
      <c r="O59" s="113"/>
      <c r="P59" s="113"/>
      <c r="Q59" s="113"/>
      <c r="R59" s="51"/>
    </row>
    <row r="60" spans="2:18" s="40" customFormat="1" ht="25.5" customHeight="1">
      <c r="B60" s="46"/>
      <c r="D60" s="47" t="s">
        <v>69</v>
      </c>
      <c r="N60" s="112">
        <f>ROUND($N$231,2)</f>
        <v>0</v>
      </c>
      <c r="O60" s="113"/>
      <c r="P60" s="113"/>
      <c r="Q60" s="113"/>
      <c r="R60" s="48"/>
    </row>
    <row r="61" spans="2:18" s="42" customFormat="1" ht="21" customHeight="1">
      <c r="B61" s="49"/>
      <c r="D61" s="50" t="s">
        <v>70</v>
      </c>
      <c r="N61" s="114">
        <f>ROUND($N$232,2)</f>
        <v>0</v>
      </c>
      <c r="O61" s="113"/>
      <c r="P61" s="113"/>
      <c r="Q61" s="113"/>
      <c r="R61" s="51"/>
    </row>
    <row r="62" spans="2:18" s="42" customFormat="1" ht="21" customHeight="1">
      <c r="B62" s="49"/>
      <c r="D62" s="50" t="s">
        <v>71</v>
      </c>
      <c r="N62" s="114">
        <f>ROUND($N$346,2)</f>
        <v>0</v>
      </c>
      <c r="O62" s="113"/>
      <c r="P62" s="113"/>
      <c r="Q62" s="113"/>
      <c r="R62" s="51"/>
    </row>
    <row r="63" spans="2:18" s="42" customFormat="1" ht="21" customHeight="1">
      <c r="B63" s="49"/>
      <c r="D63" s="50" t="s">
        <v>72</v>
      </c>
      <c r="N63" s="114">
        <f>ROUND($N$776,2)</f>
        <v>0</v>
      </c>
      <c r="O63" s="113"/>
      <c r="P63" s="113"/>
      <c r="Q63" s="113"/>
      <c r="R63" s="51"/>
    </row>
    <row r="64" spans="2:18" s="40" customFormat="1" ht="25.5" customHeight="1">
      <c r="B64" s="46"/>
      <c r="D64" s="47" t="s">
        <v>73</v>
      </c>
      <c r="N64" s="112">
        <f>ROUND($N$976,2)</f>
        <v>0</v>
      </c>
      <c r="O64" s="113"/>
      <c r="P64" s="113"/>
      <c r="Q64" s="113"/>
      <c r="R64" s="48"/>
    </row>
    <row r="65" spans="2:18" s="42" customFormat="1" ht="21" customHeight="1">
      <c r="B65" s="49"/>
      <c r="D65" s="50" t="s">
        <v>74</v>
      </c>
      <c r="N65" s="114">
        <f>ROUND($N$977,2)</f>
        <v>0</v>
      </c>
      <c r="O65" s="113"/>
      <c r="P65" s="113"/>
      <c r="Q65" s="113"/>
      <c r="R65" s="51"/>
    </row>
    <row r="66" spans="2:18" s="42" customFormat="1" ht="21" customHeight="1">
      <c r="B66" s="49"/>
      <c r="D66" s="50" t="s">
        <v>75</v>
      </c>
      <c r="N66" s="114">
        <f>ROUND($N$987,2)</f>
        <v>0</v>
      </c>
      <c r="O66" s="113"/>
      <c r="P66" s="113"/>
      <c r="Q66" s="113"/>
      <c r="R66" s="51"/>
    </row>
    <row r="67" spans="2:18" s="42" customFormat="1" ht="21" customHeight="1">
      <c r="B67" s="49"/>
      <c r="D67" s="50" t="s">
        <v>76</v>
      </c>
      <c r="N67" s="114">
        <f>ROUND($N$991,2)</f>
        <v>0</v>
      </c>
      <c r="O67" s="113"/>
      <c r="P67" s="113"/>
      <c r="Q67" s="113"/>
      <c r="R67" s="51"/>
    </row>
    <row r="68" spans="2:18" s="5" customFormat="1" ht="22.5" customHeight="1">
      <c r="B68" s="18"/>
      <c r="R68" s="19"/>
    </row>
    <row r="69" spans="2:21" s="5" customFormat="1" ht="30" customHeight="1">
      <c r="B69" s="18"/>
      <c r="C69" s="39" t="s">
        <v>77</v>
      </c>
      <c r="N69" s="111">
        <v>0</v>
      </c>
      <c r="O69" s="121"/>
      <c r="P69" s="121"/>
      <c r="Q69" s="121"/>
      <c r="R69" s="19"/>
      <c r="T69" s="52"/>
      <c r="U69" s="53" t="s">
        <v>37</v>
      </c>
    </row>
    <row r="70" spans="2:18" s="5" customFormat="1" ht="18.75" customHeight="1">
      <c r="B70" s="18"/>
      <c r="R70" s="19"/>
    </row>
    <row r="71" spans="2:18" s="5" customFormat="1" ht="30" customHeight="1">
      <c r="B71" s="18"/>
      <c r="C71" s="41" t="s">
        <v>51</v>
      </c>
      <c r="D71" s="23"/>
      <c r="E71" s="23"/>
      <c r="F71" s="23"/>
      <c r="G71" s="23"/>
      <c r="H71" s="23"/>
      <c r="I71" s="23"/>
      <c r="J71" s="23"/>
      <c r="K71" s="23"/>
      <c r="L71" s="115">
        <f>ROUND(SUM($N$54+$N$69),2)</f>
        <v>0</v>
      </c>
      <c r="M71" s="110"/>
      <c r="N71" s="110"/>
      <c r="O71" s="110"/>
      <c r="P71" s="110"/>
      <c r="Q71" s="110"/>
      <c r="R71" s="19"/>
    </row>
    <row r="72" spans="2:18" s="5" customFormat="1" ht="7.5" customHeight="1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0"/>
    </row>
    <row r="76" spans="2:18" s="5" customFormat="1" ht="7.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2:18" s="5" customFormat="1" ht="37.5" customHeight="1">
      <c r="B77" s="18"/>
      <c r="C77" s="118" t="s">
        <v>78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9"/>
    </row>
    <row r="78" spans="2:18" s="5" customFormat="1" ht="7.5" customHeight="1">
      <c r="B78" s="18"/>
      <c r="R78" s="19"/>
    </row>
    <row r="79" spans="2:18" s="5" customFormat="1" ht="30.75" customHeight="1">
      <c r="B79" s="18"/>
      <c r="C79" s="15" t="s">
        <v>7</v>
      </c>
      <c r="F79" s="119" t="str">
        <f>$F$6</f>
        <v>II/444 Uničov - Šternberk, Zvýšení bezpečnosti v obci Babice</v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R79" s="19"/>
    </row>
    <row r="80" spans="2:18" s="5" customFormat="1" ht="37.5" customHeight="1">
      <c r="B80" s="18"/>
      <c r="C80" s="34" t="s">
        <v>55</v>
      </c>
      <c r="F80" s="108" t="str">
        <f>$F$7</f>
        <v>„II/444 Uničov – Šternberk, zvýšení bezpečnosti v obci Babice“</v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R80" s="19"/>
    </row>
    <row r="81" spans="2:18" s="5" customFormat="1" ht="7.5" customHeight="1">
      <c r="B81" s="18"/>
      <c r="R81" s="19"/>
    </row>
    <row r="82" spans="2:18" s="5" customFormat="1" ht="18.75" customHeight="1">
      <c r="B82" s="18"/>
      <c r="C82" s="15" t="s">
        <v>13</v>
      </c>
      <c r="F82" s="13" t="str">
        <f>$F$9</f>
        <v>Babice</v>
      </c>
      <c r="K82" s="15" t="s">
        <v>15</v>
      </c>
      <c r="M82" s="122" t="str">
        <f>IF($O$9="","",$O$9)</f>
        <v>03.02.2014</v>
      </c>
      <c r="N82" s="121"/>
      <c r="O82" s="121"/>
      <c r="P82" s="121"/>
      <c r="R82" s="19"/>
    </row>
    <row r="83" spans="2:18" s="5" customFormat="1" ht="7.5" customHeight="1">
      <c r="B83" s="18"/>
      <c r="R83" s="19"/>
    </row>
    <row r="84" spans="2:18" s="5" customFormat="1" ht="15.75" customHeight="1">
      <c r="B84" s="18"/>
      <c r="C84" s="15" t="s">
        <v>23</v>
      </c>
      <c r="F84" s="13" t="str">
        <f>$E$12</f>
        <v>Obec Babice</v>
      </c>
      <c r="K84" s="15" t="s">
        <v>30</v>
      </c>
      <c r="M84" s="123" t="str">
        <f>$E$18</f>
        <v>PK SSZ Obrdlík, Ing. Luděk Obrdlík</v>
      </c>
      <c r="N84" s="121"/>
      <c r="O84" s="121"/>
      <c r="P84" s="121"/>
      <c r="Q84" s="121"/>
      <c r="R84" s="19"/>
    </row>
    <row r="85" spans="2:18" s="5" customFormat="1" ht="15" customHeight="1">
      <c r="B85" s="18"/>
      <c r="C85" s="15" t="s">
        <v>28</v>
      </c>
      <c r="F85" s="13" t="str">
        <f>IF($E$15="","",$E$15)</f>
        <v> </v>
      </c>
      <c r="K85" s="15" t="s">
        <v>34</v>
      </c>
      <c r="M85" s="123" t="str">
        <f>$E$21</f>
        <v>Ing. Obrdlík</v>
      </c>
      <c r="N85" s="121"/>
      <c r="O85" s="121"/>
      <c r="P85" s="121"/>
      <c r="Q85" s="121"/>
      <c r="R85" s="19"/>
    </row>
    <row r="86" spans="2:18" s="5" customFormat="1" ht="11.25" customHeight="1">
      <c r="B86" s="18"/>
      <c r="R86" s="19"/>
    </row>
    <row r="87" spans="2:27" s="54" customFormat="1" ht="30" customHeight="1">
      <c r="B87" s="55"/>
      <c r="C87" s="56" t="s">
        <v>79</v>
      </c>
      <c r="D87" s="57" t="s">
        <v>80</v>
      </c>
      <c r="E87" s="57" t="s">
        <v>47</v>
      </c>
      <c r="F87" s="130" t="s">
        <v>81</v>
      </c>
      <c r="G87" s="131"/>
      <c r="H87" s="131"/>
      <c r="I87" s="131"/>
      <c r="J87" s="57" t="s">
        <v>82</v>
      </c>
      <c r="K87" s="57" t="s">
        <v>83</v>
      </c>
      <c r="L87" s="130" t="s">
        <v>84</v>
      </c>
      <c r="M87" s="131"/>
      <c r="N87" s="130" t="s">
        <v>85</v>
      </c>
      <c r="O87" s="131"/>
      <c r="P87" s="131"/>
      <c r="Q87" s="132"/>
      <c r="R87" s="58"/>
      <c r="T87" s="35" t="s">
        <v>86</v>
      </c>
      <c r="U87" s="36" t="s">
        <v>37</v>
      </c>
      <c r="V87" s="36" t="s">
        <v>87</v>
      </c>
      <c r="W87" s="36" t="s">
        <v>88</v>
      </c>
      <c r="X87" s="36" t="s">
        <v>89</v>
      </c>
      <c r="Y87" s="36" t="s">
        <v>90</v>
      </c>
      <c r="Z87" s="36" t="s">
        <v>91</v>
      </c>
      <c r="AA87" s="37" t="s">
        <v>92</v>
      </c>
    </row>
    <row r="88" spans="2:63" s="5" customFormat="1" ht="30" customHeight="1">
      <c r="B88" s="18"/>
      <c r="C88" s="39" t="s">
        <v>57</v>
      </c>
      <c r="N88" s="148">
        <f>$BK$88</f>
        <v>0</v>
      </c>
      <c r="O88" s="121"/>
      <c r="P88" s="121"/>
      <c r="Q88" s="121"/>
      <c r="R88" s="19"/>
      <c r="T88" s="38"/>
      <c r="U88" s="27"/>
      <c r="V88" s="27"/>
      <c r="W88" s="59">
        <f>$W$89+$W$231+$W$976</f>
        <v>518.327074</v>
      </c>
      <c r="X88" s="27"/>
      <c r="Y88" s="59">
        <f>$Y$89+$Y$231+$Y$976</f>
        <v>14.751570999999998</v>
      </c>
      <c r="Z88" s="27"/>
      <c r="AA88" s="60">
        <f>$AA$89+$AA$231+$AA$976</f>
        <v>0</v>
      </c>
      <c r="AT88" s="5" t="s">
        <v>48</v>
      </c>
      <c r="AU88" s="5" t="s">
        <v>63</v>
      </c>
      <c r="BK88" s="61">
        <f>$BK$89+$BK$231+$BK$976</f>
        <v>0</v>
      </c>
    </row>
    <row r="89" spans="2:63" s="62" customFormat="1" ht="37.5" customHeight="1">
      <c r="B89" s="63"/>
      <c r="D89" s="64" t="s">
        <v>64</v>
      </c>
      <c r="N89" s="147">
        <f>$BK$89</f>
        <v>0</v>
      </c>
      <c r="O89" s="146"/>
      <c r="P89" s="146"/>
      <c r="Q89" s="146"/>
      <c r="R89" s="66"/>
      <c r="T89" s="67"/>
      <c r="W89" s="68">
        <f>$W$90+$W$112+$W$129+$W$227</f>
        <v>18.772115</v>
      </c>
      <c r="Y89" s="68">
        <f>$Y$90+$Y$112+$Y$129+$Y$227</f>
        <v>1.4849964999999998</v>
      </c>
      <c r="AA89" s="69">
        <f>$AA$90+$AA$112+$AA$129+$AA$227</f>
        <v>0</v>
      </c>
      <c r="AR89" s="65" t="s">
        <v>12</v>
      </c>
      <c r="AT89" s="65" t="s">
        <v>48</v>
      </c>
      <c r="AU89" s="65" t="s">
        <v>49</v>
      </c>
      <c r="AY89" s="65" t="s">
        <v>93</v>
      </c>
      <c r="BK89" s="70">
        <f>$BK$90+$BK$112+$BK$129+$BK$227</f>
        <v>0</v>
      </c>
    </row>
    <row r="90" spans="2:63" s="62" customFormat="1" ht="21" customHeight="1">
      <c r="B90" s="63"/>
      <c r="D90" s="71" t="s">
        <v>65</v>
      </c>
      <c r="N90" s="145">
        <f>$BK$90</f>
        <v>0</v>
      </c>
      <c r="O90" s="146"/>
      <c r="P90" s="146"/>
      <c r="Q90" s="146"/>
      <c r="R90" s="66"/>
      <c r="T90" s="67"/>
      <c r="W90" s="68">
        <f>SUM($W$91:$W$111)</f>
        <v>0.033165</v>
      </c>
      <c r="Y90" s="68">
        <f>SUM($Y$91:$Y$111)</f>
        <v>0</v>
      </c>
      <c r="AA90" s="69">
        <f>SUM($AA$91:$AA$111)</f>
        <v>0</v>
      </c>
      <c r="AR90" s="65" t="s">
        <v>12</v>
      </c>
      <c r="AT90" s="65" t="s">
        <v>48</v>
      </c>
      <c r="AU90" s="65" t="s">
        <v>12</v>
      </c>
      <c r="AY90" s="65" t="s">
        <v>93</v>
      </c>
      <c r="BK90" s="70">
        <f>SUM($BK$91:$BK$111)</f>
        <v>0</v>
      </c>
    </row>
    <row r="91" spans="2:64" s="5" customFormat="1" ht="15.75" customHeight="1">
      <c r="B91" s="18"/>
      <c r="C91" s="72" t="s">
        <v>12</v>
      </c>
      <c r="D91" s="72" t="s">
        <v>94</v>
      </c>
      <c r="E91" s="73" t="s">
        <v>95</v>
      </c>
      <c r="F91" s="133" t="s">
        <v>96</v>
      </c>
      <c r="G91" s="134"/>
      <c r="H91" s="134"/>
      <c r="I91" s="134"/>
      <c r="J91" s="74" t="s">
        <v>97</v>
      </c>
      <c r="K91" s="75">
        <v>3.685</v>
      </c>
      <c r="L91" s="135"/>
      <c r="M91" s="134"/>
      <c r="N91" s="135">
        <f>ROUND($L$91*$K$91,2)</f>
        <v>0</v>
      </c>
      <c r="O91" s="134"/>
      <c r="P91" s="134"/>
      <c r="Q91" s="134"/>
      <c r="R91" s="19"/>
      <c r="T91" s="76"/>
      <c r="U91" s="22" t="s">
        <v>38</v>
      </c>
      <c r="V91" s="77">
        <v>0.009</v>
      </c>
      <c r="W91" s="77">
        <f>$V$91*$K$91</f>
        <v>0.033165</v>
      </c>
      <c r="X91" s="77">
        <v>0</v>
      </c>
      <c r="Y91" s="77">
        <f>$X$91*$K$91</f>
        <v>0</v>
      </c>
      <c r="Z91" s="77">
        <v>0</v>
      </c>
      <c r="AA91" s="78">
        <f>$Z$91*$K$91</f>
        <v>0</v>
      </c>
      <c r="AR91" s="5" t="s">
        <v>98</v>
      </c>
      <c r="AT91" s="5" t="s">
        <v>94</v>
      </c>
      <c r="AU91" s="5" t="s">
        <v>53</v>
      </c>
      <c r="AY91" s="5" t="s">
        <v>93</v>
      </c>
      <c r="BE91" s="79">
        <f>IF($U$91="základní",$N$91,0)</f>
        <v>0</v>
      </c>
      <c r="BF91" s="79">
        <f>IF($U$91="snížená",$N$91,0)</f>
        <v>0</v>
      </c>
      <c r="BG91" s="79">
        <f>IF($U$91="zákl. přenesená",$N$91,0)</f>
        <v>0</v>
      </c>
      <c r="BH91" s="79">
        <f>IF($U$91="sníž. přenesená",$N$91,0)</f>
        <v>0</v>
      </c>
      <c r="BI91" s="79">
        <f>IF($U$91="nulová",$N$91,0)</f>
        <v>0</v>
      </c>
      <c r="BJ91" s="5" t="s">
        <v>12</v>
      </c>
      <c r="BK91" s="79">
        <f>ROUND($L$91*$K$91,2)</f>
        <v>0</v>
      </c>
      <c r="BL91" s="5" t="s">
        <v>98</v>
      </c>
    </row>
    <row r="92" spans="2:51" s="5" customFormat="1" ht="15.75" customHeight="1">
      <c r="B92" s="80"/>
      <c r="E92" s="81"/>
      <c r="F92" s="136" t="s">
        <v>99</v>
      </c>
      <c r="G92" s="137"/>
      <c r="H92" s="137"/>
      <c r="I92" s="137"/>
      <c r="K92" s="81"/>
      <c r="R92" s="82"/>
      <c r="T92" s="83"/>
      <c r="AA92" s="84"/>
      <c r="AT92" s="81" t="s">
        <v>100</v>
      </c>
      <c r="AU92" s="81" t="s">
        <v>53</v>
      </c>
      <c r="AV92" s="81" t="s">
        <v>12</v>
      </c>
      <c r="AW92" s="81" t="s">
        <v>63</v>
      </c>
      <c r="AX92" s="81" t="s">
        <v>49</v>
      </c>
      <c r="AY92" s="81" t="s">
        <v>93</v>
      </c>
    </row>
    <row r="93" spans="2:51" s="5" customFormat="1" ht="15.75" customHeight="1">
      <c r="B93" s="80"/>
      <c r="E93" s="81"/>
      <c r="F93" s="136" t="s">
        <v>101</v>
      </c>
      <c r="G93" s="137"/>
      <c r="H93" s="137"/>
      <c r="I93" s="137"/>
      <c r="K93" s="81"/>
      <c r="R93" s="82"/>
      <c r="T93" s="83"/>
      <c r="AA93" s="84"/>
      <c r="AT93" s="81" t="s">
        <v>100</v>
      </c>
      <c r="AU93" s="81" t="s">
        <v>53</v>
      </c>
      <c r="AV93" s="81" t="s">
        <v>12</v>
      </c>
      <c r="AW93" s="81" t="s">
        <v>63</v>
      </c>
      <c r="AX93" s="81" t="s">
        <v>49</v>
      </c>
      <c r="AY93" s="81" t="s">
        <v>93</v>
      </c>
    </row>
    <row r="94" spans="2:51" s="5" customFormat="1" ht="15.75" customHeight="1">
      <c r="B94" s="80"/>
      <c r="E94" s="81"/>
      <c r="F94" s="136" t="s">
        <v>102</v>
      </c>
      <c r="G94" s="137"/>
      <c r="H94" s="137"/>
      <c r="I94" s="137"/>
      <c r="K94" s="81"/>
      <c r="R94" s="82"/>
      <c r="T94" s="83"/>
      <c r="AA94" s="84"/>
      <c r="AT94" s="81" t="s">
        <v>100</v>
      </c>
      <c r="AU94" s="81" t="s">
        <v>53</v>
      </c>
      <c r="AV94" s="81" t="s">
        <v>12</v>
      </c>
      <c r="AW94" s="81" t="s">
        <v>63</v>
      </c>
      <c r="AX94" s="81" t="s">
        <v>49</v>
      </c>
      <c r="AY94" s="81" t="s">
        <v>93</v>
      </c>
    </row>
    <row r="95" spans="2:51" s="5" customFormat="1" ht="15.75" customHeight="1">
      <c r="B95" s="85"/>
      <c r="E95" s="86"/>
      <c r="F95" s="138" t="s">
        <v>103</v>
      </c>
      <c r="G95" s="139"/>
      <c r="H95" s="139"/>
      <c r="I95" s="139"/>
      <c r="K95" s="87">
        <v>0.21</v>
      </c>
      <c r="R95" s="88"/>
      <c r="T95" s="89"/>
      <c r="AA95" s="90"/>
      <c r="AT95" s="86" t="s">
        <v>100</v>
      </c>
      <c r="AU95" s="86" t="s">
        <v>53</v>
      </c>
      <c r="AV95" s="86" t="s">
        <v>53</v>
      </c>
      <c r="AW95" s="86" t="s">
        <v>63</v>
      </c>
      <c r="AX95" s="86" t="s">
        <v>49</v>
      </c>
      <c r="AY95" s="86" t="s">
        <v>93</v>
      </c>
    </row>
    <row r="96" spans="2:51" s="5" customFormat="1" ht="15.75" customHeight="1">
      <c r="B96" s="80"/>
      <c r="E96" s="81"/>
      <c r="F96" s="136" t="s">
        <v>104</v>
      </c>
      <c r="G96" s="137"/>
      <c r="H96" s="137"/>
      <c r="I96" s="137"/>
      <c r="K96" s="81"/>
      <c r="R96" s="82"/>
      <c r="T96" s="83"/>
      <c r="AA96" s="84"/>
      <c r="AT96" s="81" t="s">
        <v>100</v>
      </c>
      <c r="AU96" s="81" t="s">
        <v>53</v>
      </c>
      <c r="AV96" s="81" t="s">
        <v>12</v>
      </c>
      <c r="AW96" s="81" t="s">
        <v>63</v>
      </c>
      <c r="AX96" s="81" t="s">
        <v>49</v>
      </c>
      <c r="AY96" s="81" t="s">
        <v>93</v>
      </c>
    </row>
    <row r="97" spans="2:51" s="5" customFormat="1" ht="15.75" customHeight="1">
      <c r="B97" s="85"/>
      <c r="E97" s="86"/>
      <c r="F97" s="138" t="s">
        <v>105</v>
      </c>
      <c r="G97" s="139"/>
      <c r="H97" s="139"/>
      <c r="I97" s="139"/>
      <c r="K97" s="87">
        <v>2.5</v>
      </c>
      <c r="R97" s="88"/>
      <c r="T97" s="89"/>
      <c r="AA97" s="90"/>
      <c r="AT97" s="86" t="s">
        <v>100</v>
      </c>
      <c r="AU97" s="86" t="s">
        <v>53</v>
      </c>
      <c r="AV97" s="86" t="s">
        <v>53</v>
      </c>
      <c r="AW97" s="86" t="s">
        <v>63</v>
      </c>
      <c r="AX97" s="86" t="s">
        <v>49</v>
      </c>
      <c r="AY97" s="86" t="s">
        <v>93</v>
      </c>
    </row>
    <row r="98" spans="2:51" s="5" customFormat="1" ht="15.75" customHeight="1">
      <c r="B98" s="80"/>
      <c r="E98" s="81"/>
      <c r="F98" s="136" t="s">
        <v>106</v>
      </c>
      <c r="G98" s="137"/>
      <c r="H98" s="137"/>
      <c r="I98" s="137"/>
      <c r="K98" s="81"/>
      <c r="R98" s="82"/>
      <c r="T98" s="83"/>
      <c r="AA98" s="84"/>
      <c r="AT98" s="81" t="s">
        <v>100</v>
      </c>
      <c r="AU98" s="81" t="s">
        <v>53</v>
      </c>
      <c r="AV98" s="81" t="s">
        <v>12</v>
      </c>
      <c r="AW98" s="81" t="s">
        <v>63</v>
      </c>
      <c r="AX98" s="81" t="s">
        <v>49</v>
      </c>
      <c r="AY98" s="81" t="s">
        <v>93</v>
      </c>
    </row>
    <row r="99" spans="2:51" s="5" customFormat="1" ht="15.75" customHeight="1">
      <c r="B99" s="85"/>
      <c r="E99" s="86"/>
      <c r="F99" s="138" t="s">
        <v>107</v>
      </c>
      <c r="G99" s="139"/>
      <c r="H99" s="139"/>
      <c r="I99" s="139"/>
      <c r="K99" s="87">
        <v>0.975</v>
      </c>
      <c r="R99" s="88"/>
      <c r="T99" s="89"/>
      <c r="AA99" s="90"/>
      <c r="AT99" s="86" t="s">
        <v>100</v>
      </c>
      <c r="AU99" s="86" t="s">
        <v>53</v>
      </c>
      <c r="AV99" s="86" t="s">
        <v>53</v>
      </c>
      <c r="AW99" s="86" t="s">
        <v>63</v>
      </c>
      <c r="AX99" s="86" t="s">
        <v>49</v>
      </c>
      <c r="AY99" s="86" t="s">
        <v>93</v>
      </c>
    </row>
    <row r="100" spans="2:51" s="5" customFormat="1" ht="15.75" customHeight="1">
      <c r="B100" s="91"/>
      <c r="E100" s="92"/>
      <c r="F100" s="140" t="s">
        <v>108</v>
      </c>
      <c r="G100" s="141"/>
      <c r="H100" s="141"/>
      <c r="I100" s="141"/>
      <c r="K100" s="93">
        <v>3.685</v>
      </c>
      <c r="R100" s="94"/>
      <c r="T100" s="95"/>
      <c r="AA100" s="96"/>
      <c r="AT100" s="92" t="s">
        <v>100</v>
      </c>
      <c r="AU100" s="92" t="s">
        <v>53</v>
      </c>
      <c r="AV100" s="92" t="s">
        <v>98</v>
      </c>
      <c r="AW100" s="92" t="s">
        <v>63</v>
      </c>
      <c r="AX100" s="92" t="s">
        <v>12</v>
      </c>
      <c r="AY100" s="92" t="s">
        <v>93</v>
      </c>
    </row>
    <row r="101" spans="2:64" s="5" customFormat="1" ht="27" customHeight="1">
      <c r="B101" s="18"/>
      <c r="C101" s="72" t="s">
        <v>53</v>
      </c>
      <c r="D101" s="72" t="s">
        <v>94</v>
      </c>
      <c r="E101" s="73" t="s">
        <v>109</v>
      </c>
      <c r="F101" s="133" t="s">
        <v>110</v>
      </c>
      <c r="G101" s="134"/>
      <c r="H101" s="134"/>
      <c r="I101" s="134"/>
      <c r="J101" s="74" t="s">
        <v>111</v>
      </c>
      <c r="K101" s="75">
        <v>5.896</v>
      </c>
      <c r="L101" s="135"/>
      <c r="M101" s="134"/>
      <c r="N101" s="135">
        <f>ROUND($L$101*$K$101,2)</f>
        <v>0</v>
      </c>
      <c r="O101" s="134"/>
      <c r="P101" s="134"/>
      <c r="Q101" s="134"/>
      <c r="R101" s="19"/>
      <c r="T101" s="76"/>
      <c r="U101" s="22" t="s">
        <v>38</v>
      </c>
      <c r="V101" s="77">
        <v>0</v>
      </c>
      <c r="W101" s="77">
        <f>$V$101*$K$101</f>
        <v>0</v>
      </c>
      <c r="X101" s="77">
        <v>0</v>
      </c>
      <c r="Y101" s="77">
        <f>$X$101*$K$101</f>
        <v>0</v>
      </c>
      <c r="Z101" s="77">
        <v>0</v>
      </c>
      <c r="AA101" s="78">
        <f>$Z$101*$K$101</f>
        <v>0</v>
      </c>
      <c r="AR101" s="5" t="s">
        <v>98</v>
      </c>
      <c r="AT101" s="5" t="s">
        <v>94</v>
      </c>
      <c r="AU101" s="5" t="s">
        <v>53</v>
      </c>
      <c r="AY101" s="5" t="s">
        <v>93</v>
      </c>
      <c r="BE101" s="79">
        <f>IF($U$101="základní",$N$101,0)</f>
        <v>0</v>
      </c>
      <c r="BF101" s="79">
        <f>IF($U$101="snížená",$N$101,0)</f>
        <v>0</v>
      </c>
      <c r="BG101" s="79">
        <f>IF($U$101="zákl. přenesená",$N$101,0)</f>
        <v>0</v>
      </c>
      <c r="BH101" s="79">
        <f>IF($U$101="sníž. přenesená",$N$101,0)</f>
        <v>0</v>
      </c>
      <c r="BI101" s="79">
        <f>IF($U$101="nulová",$N$101,0)</f>
        <v>0</v>
      </c>
      <c r="BJ101" s="5" t="s">
        <v>12</v>
      </c>
      <c r="BK101" s="79">
        <f>ROUND($L$101*$K$101,2)</f>
        <v>0</v>
      </c>
      <c r="BL101" s="5" t="s">
        <v>98</v>
      </c>
    </row>
    <row r="102" spans="2:51" s="5" customFormat="1" ht="15.75" customHeight="1">
      <c r="B102" s="80"/>
      <c r="E102" s="81"/>
      <c r="F102" s="136" t="s">
        <v>99</v>
      </c>
      <c r="G102" s="137"/>
      <c r="H102" s="137"/>
      <c r="I102" s="137"/>
      <c r="K102" s="81"/>
      <c r="R102" s="82"/>
      <c r="T102" s="83"/>
      <c r="AA102" s="84"/>
      <c r="AT102" s="81" t="s">
        <v>100</v>
      </c>
      <c r="AU102" s="81" t="s">
        <v>53</v>
      </c>
      <c r="AV102" s="81" t="s">
        <v>12</v>
      </c>
      <c r="AW102" s="81" t="s">
        <v>63</v>
      </c>
      <c r="AX102" s="81" t="s">
        <v>49</v>
      </c>
      <c r="AY102" s="81" t="s">
        <v>93</v>
      </c>
    </row>
    <row r="103" spans="2:51" s="5" customFormat="1" ht="15.75" customHeight="1">
      <c r="B103" s="80"/>
      <c r="E103" s="81"/>
      <c r="F103" s="136" t="s">
        <v>101</v>
      </c>
      <c r="G103" s="137"/>
      <c r="H103" s="137"/>
      <c r="I103" s="137"/>
      <c r="K103" s="81"/>
      <c r="R103" s="82"/>
      <c r="T103" s="83"/>
      <c r="AA103" s="84"/>
      <c r="AT103" s="81" t="s">
        <v>100</v>
      </c>
      <c r="AU103" s="81" t="s">
        <v>53</v>
      </c>
      <c r="AV103" s="81" t="s">
        <v>12</v>
      </c>
      <c r="AW103" s="81" t="s">
        <v>63</v>
      </c>
      <c r="AX103" s="81" t="s">
        <v>49</v>
      </c>
      <c r="AY103" s="81" t="s">
        <v>93</v>
      </c>
    </row>
    <row r="104" spans="2:51" s="5" customFormat="1" ht="15.75" customHeight="1">
      <c r="B104" s="80"/>
      <c r="E104" s="81"/>
      <c r="F104" s="136" t="s">
        <v>102</v>
      </c>
      <c r="G104" s="137"/>
      <c r="H104" s="137"/>
      <c r="I104" s="137"/>
      <c r="K104" s="81"/>
      <c r="R104" s="82"/>
      <c r="T104" s="83"/>
      <c r="AA104" s="84"/>
      <c r="AT104" s="81" t="s">
        <v>100</v>
      </c>
      <c r="AU104" s="81" t="s">
        <v>53</v>
      </c>
      <c r="AV104" s="81" t="s">
        <v>12</v>
      </c>
      <c r="AW104" s="81" t="s">
        <v>63</v>
      </c>
      <c r="AX104" s="81" t="s">
        <v>49</v>
      </c>
      <c r="AY104" s="81" t="s">
        <v>93</v>
      </c>
    </row>
    <row r="105" spans="2:51" s="5" customFormat="1" ht="15.75" customHeight="1">
      <c r="B105" s="85"/>
      <c r="E105" s="86"/>
      <c r="F105" s="138" t="s">
        <v>103</v>
      </c>
      <c r="G105" s="139"/>
      <c r="H105" s="139"/>
      <c r="I105" s="139"/>
      <c r="K105" s="87">
        <v>0.21</v>
      </c>
      <c r="R105" s="88"/>
      <c r="T105" s="89"/>
      <c r="AA105" s="90"/>
      <c r="AT105" s="86" t="s">
        <v>100</v>
      </c>
      <c r="AU105" s="86" t="s">
        <v>53</v>
      </c>
      <c r="AV105" s="86" t="s">
        <v>53</v>
      </c>
      <c r="AW105" s="86" t="s">
        <v>63</v>
      </c>
      <c r="AX105" s="86" t="s">
        <v>49</v>
      </c>
      <c r="AY105" s="86" t="s">
        <v>93</v>
      </c>
    </row>
    <row r="106" spans="2:51" s="5" customFormat="1" ht="15.75" customHeight="1">
      <c r="B106" s="80"/>
      <c r="E106" s="81"/>
      <c r="F106" s="136" t="s">
        <v>104</v>
      </c>
      <c r="G106" s="137"/>
      <c r="H106" s="137"/>
      <c r="I106" s="137"/>
      <c r="K106" s="81"/>
      <c r="R106" s="82"/>
      <c r="T106" s="83"/>
      <c r="AA106" s="84"/>
      <c r="AT106" s="81" t="s">
        <v>100</v>
      </c>
      <c r="AU106" s="81" t="s">
        <v>53</v>
      </c>
      <c r="AV106" s="81" t="s">
        <v>12</v>
      </c>
      <c r="AW106" s="81" t="s">
        <v>63</v>
      </c>
      <c r="AX106" s="81" t="s">
        <v>49</v>
      </c>
      <c r="AY106" s="81" t="s">
        <v>93</v>
      </c>
    </row>
    <row r="107" spans="2:51" s="5" customFormat="1" ht="15.75" customHeight="1">
      <c r="B107" s="85"/>
      <c r="E107" s="86"/>
      <c r="F107" s="138" t="s">
        <v>105</v>
      </c>
      <c r="G107" s="139"/>
      <c r="H107" s="139"/>
      <c r="I107" s="139"/>
      <c r="K107" s="87">
        <v>2.5</v>
      </c>
      <c r="R107" s="88"/>
      <c r="T107" s="89"/>
      <c r="AA107" s="90"/>
      <c r="AT107" s="86" t="s">
        <v>100</v>
      </c>
      <c r="AU107" s="86" t="s">
        <v>53</v>
      </c>
      <c r="AV107" s="86" t="s">
        <v>53</v>
      </c>
      <c r="AW107" s="86" t="s">
        <v>63</v>
      </c>
      <c r="AX107" s="86" t="s">
        <v>49</v>
      </c>
      <c r="AY107" s="86" t="s">
        <v>93</v>
      </c>
    </row>
    <row r="108" spans="2:51" s="5" customFormat="1" ht="15.75" customHeight="1">
      <c r="B108" s="80"/>
      <c r="E108" s="81"/>
      <c r="F108" s="136" t="s">
        <v>106</v>
      </c>
      <c r="G108" s="137"/>
      <c r="H108" s="137"/>
      <c r="I108" s="137"/>
      <c r="K108" s="81"/>
      <c r="R108" s="82"/>
      <c r="T108" s="83"/>
      <c r="AA108" s="84"/>
      <c r="AT108" s="81" t="s">
        <v>100</v>
      </c>
      <c r="AU108" s="81" t="s">
        <v>53</v>
      </c>
      <c r="AV108" s="81" t="s">
        <v>12</v>
      </c>
      <c r="AW108" s="81" t="s">
        <v>63</v>
      </c>
      <c r="AX108" s="81" t="s">
        <v>49</v>
      </c>
      <c r="AY108" s="81" t="s">
        <v>93</v>
      </c>
    </row>
    <row r="109" spans="2:51" s="5" customFormat="1" ht="15.75" customHeight="1">
      <c r="B109" s="85"/>
      <c r="E109" s="86"/>
      <c r="F109" s="138" t="s">
        <v>107</v>
      </c>
      <c r="G109" s="139"/>
      <c r="H109" s="139"/>
      <c r="I109" s="139"/>
      <c r="K109" s="87">
        <v>0.975</v>
      </c>
      <c r="R109" s="88"/>
      <c r="T109" s="89"/>
      <c r="AA109" s="90"/>
      <c r="AT109" s="86" t="s">
        <v>100</v>
      </c>
      <c r="AU109" s="86" t="s">
        <v>53</v>
      </c>
      <c r="AV109" s="86" t="s">
        <v>53</v>
      </c>
      <c r="AW109" s="86" t="s">
        <v>63</v>
      </c>
      <c r="AX109" s="86" t="s">
        <v>49</v>
      </c>
      <c r="AY109" s="86" t="s">
        <v>93</v>
      </c>
    </row>
    <row r="110" spans="2:51" s="5" customFormat="1" ht="15.75" customHeight="1">
      <c r="B110" s="91"/>
      <c r="E110" s="92"/>
      <c r="F110" s="140" t="s">
        <v>108</v>
      </c>
      <c r="G110" s="141"/>
      <c r="H110" s="141"/>
      <c r="I110" s="141"/>
      <c r="K110" s="93">
        <v>3.685</v>
      </c>
      <c r="R110" s="94"/>
      <c r="T110" s="95"/>
      <c r="AA110" s="96"/>
      <c r="AT110" s="92" t="s">
        <v>100</v>
      </c>
      <c r="AU110" s="92" t="s">
        <v>53</v>
      </c>
      <c r="AV110" s="92" t="s">
        <v>98</v>
      </c>
      <c r="AW110" s="92" t="s">
        <v>63</v>
      </c>
      <c r="AX110" s="92" t="s">
        <v>49</v>
      </c>
      <c r="AY110" s="92" t="s">
        <v>93</v>
      </c>
    </row>
    <row r="111" spans="2:51" s="5" customFormat="1" ht="15.75" customHeight="1">
      <c r="B111" s="85"/>
      <c r="E111" s="86"/>
      <c r="F111" s="138" t="s">
        <v>112</v>
      </c>
      <c r="G111" s="139"/>
      <c r="H111" s="139"/>
      <c r="I111" s="139"/>
      <c r="K111" s="87">
        <v>5.896</v>
      </c>
      <c r="R111" s="88"/>
      <c r="T111" s="89"/>
      <c r="AA111" s="90"/>
      <c r="AT111" s="86" t="s">
        <v>100</v>
      </c>
      <c r="AU111" s="86" t="s">
        <v>53</v>
      </c>
      <c r="AV111" s="86" t="s">
        <v>53</v>
      </c>
      <c r="AW111" s="86" t="s">
        <v>63</v>
      </c>
      <c r="AX111" s="86" t="s">
        <v>12</v>
      </c>
      <c r="AY111" s="86" t="s">
        <v>93</v>
      </c>
    </row>
    <row r="112" spans="2:63" s="62" customFormat="1" ht="30.75" customHeight="1">
      <c r="B112" s="63"/>
      <c r="D112" s="71" t="s">
        <v>66</v>
      </c>
      <c r="N112" s="145">
        <f>$BK$112</f>
        <v>0</v>
      </c>
      <c r="O112" s="146"/>
      <c r="P112" s="146"/>
      <c r="Q112" s="146"/>
      <c r="R112" s="66"/>
      <c r="T112" s="67"/>
      <c r="W112" s="68">
        <f>SUM($W$113:$W$128)</f>
        <v>2.412</v>
      </c>
      <c r="Y112" s="68">
        <f>SUM($Y$113:$Y$128)</f>
        <v>1.13577</v>
      </c>
      <c r="AA112" s="69">
        <f>SUM($AA$113:$AA$128)</f>
        <v>0</v>
      </c>
      <c r="AR112" s="65" t="s">
        <v>12</v>
      </c>
      <c r="AT112" s="65" t="s">
        <v>48</v>
      </c>
      <c r="AU112" s="65" t="s">
        <v>12</v>
      </c>
      <c r="AY112" s="65" t="s">
        <v>93</v>
      </c>
      <c r="BK112" s="70">
        <f>SUM($BK$113:$BK$128)</f>
        <v>0</v>
      </c>
    </row>
    <row r="113" spans="2:64" s="5" customFormat="1" ht="15.75" customHeight="1">
      <c r="B113" s="18"/>
      <c r="C113" s="72" t="s">
        <v>113</v>
      </c>
      <c r="D113" s="72" t="s">
        <v>94</v>
      </c>
      <c r="E113" s="73" t="s">
        <v>114</v>
      </c>
      <c r="F113" s="133" t="s">
        <v>115</v>
      </c>
      <c r="G113" s="134"/>
      <c r="H113" s="134"/>
      <c r="I113" s="134"/>
      <c r="J113" s="74" t="s">
        <v>116</v>
      </c>
      <c r="K113" s="75">
        <v>3</v>
      </c>
      <c r="L113" s="135"/>
      <c r="M113" s="134"/>
      <c r="N113" s="135">
        <f>ROUND($L$113*$K$113,2)</f>
        <v>0</v>
      </c>
      <c r="O113" s="134"/>
      <c r="P113" s="134"/>
      <c r="Q113" s="134"/>
      <c r="R113" s="19"/>
      <c r="T113" s="76"/>
      <c r="U113" s="22" t="s">
        <v>38</v>
      </c>
      <c r="V113" s="77">
        <v>0.026</v>
      </c>
      <c r="W113" s="77">
        <f>$V$113*$K$113</f>
        <v>0.078</v>
      </c>
      <c r="X113" s="77">
        <v>0.27994</v>
      </c>
      <c r="Y113" s="77">
        <f>$X$113*$K$113</f>
        <v>0.83982</v>
      </c>
      <c r="Z113" s="77">
        <v>0</v>
      </c>
      <c r="AA113" s="78">
        <f>$Z$113*$K$113</f>
        <v>0</v>
      </c>
      <c r="AR113" s="5" t="s">
        <v>98</v>
      </c>
      <c r="AT113" s="5" t="s">
        <v>94</v>
      </c>
      <c r="AU113" s="5" t="s">
        <v>53</v>
      </c>
      <c r="AY113" s="5" t="s">
        <v>93</v>
      </c>
      <c r="BE113" s="79">
        <f>IF($U$113="základní",$N$113,0)</f>
        <v>0</v>
      </c>
      <c r="BF113" s="79">
        <f>IF($U$113="snížená",$N$113,0)</f>
        <v>0</v>
      </c>
      <c r="BG113" s="79">
        <f>IF($U$113="zákl. přenesená",$N$113,0)</f>
        <v>0</v>
      </c>
      <c r="BH113" s="79">
        <f>IF($U$113="sníž. přenesená",$N$113,0)</f>
        <v>0</v>
      </c>
      <c r="BI113" s="79">
        <f>IF($U$113="nulová",$N$113,0)</f>
        <v>0</v>
      </c>
      <c r="BJ113" s="5" t="s">
        <v>12</v>
      </c>
      <c r="BK113" s="79">
        <f>ROUND($L$113*$K$113,2)</f>
        <v>0</v>
      </c>
      <c r="BL113" s="5" t="s">
        <v>98</v>
      </c>
    </row>
    <row r="114" spans="2:51" s="5" customFormat="1" ht="15.75" customHeight="1">
      <c r="B114" s="80"/>
      <c r="E114" s="81"/>
      <c r="F114" s="136" t="s">
        <v>99</v>
      </c>
      <c r="G114" s="137"/>
      <c r="H114" s="137"/>
      <c r="I114" s="137"/>
      <c r="K114" s="81"/>
      <c r="R114" s="82"/>
      <c r="T114" s="83"/>
      <c r="AA114" s="84"/>
      <c r="AT114" s="81" t="s">
        <v>100</v>
      </c>
      <c r="AU114" s="81" t="s">
        <v>53</v>
      </c>
      <c r="AV114" s="81" t="s">
        <v>12</v>
      </c>
      <c r="AW114" s="81" t="s">
        <v>63</v>
      </c>
      <c r="AX114" s="81" t="s">
        <v>49</v>
      </c>
      <c r="AY114" s="81" t="s">
        <v>93</v>
      </c>
    </row>
    <row r="115" spans="2:51" s="5" customFormat="1" ht="27" customHeight="1">
      <c r="B115" s="80"/>
      <c r="E115" s="81"/>
      <c r="F115" s="136" t="s">
        <v>117</v>
      </c>
      <c r="G115" s="137"/>
      <c r="H115" s="137"/>
      <c r="I115" s="137"/>
      <c r="K115" s="81"/>
      <c r="R115" s="82"/>
      <c r="T115" s="83"/>
      <c r="AA115" s="84"/>
      <c r="AT115" s="81" t="s">
        <v>100</v>
      </c>
      <c r="AU115" s="81" t="s">
        <v>53</v>
      </c>
      <c r="AV115" s="81" t="s">
        <v>12</v>
      </c>
      <c r="AW115" s="81" t="s">
        <v>63</v>
      </c>
      <c r="AX115" s="81" t="s">
        <v>49</v>
      </c>
      <c r="AY115" s="81" t="s">
        <v>93</v>
      </c>
    </row>
    <row r="116" spans="2:51" s="5" customFormat="1" ht="15.75" customHeight="1">
      <c r="B116" s="85"/>
      <c r="E116" s="86"/>
      <c r="F116" s="138" t="s">
        <v>118</v>
      </c>
      <c r="G116" s="139"/>
      <c r="H116" s="139"/>
      <c r="I116" s="139"/>
      <c r="K116" s="87">
        <v>3</v>
      </c>
      <c r="R116" s="88"/>
      <c r="T116" s="89"/>
      <c r="AA116" s="90"/>
      <c r="AT116" s="86" t="s">
        <v>100</v>
      </c>
      <c r="AU116" s="86" t="s">
        <v>53</v>
      </c>
      <c r="AV116" s="86" t="s">
        <v>53</v>
      </c>
      <c r="AW116" s="86" t="s">
        <v>63</v>
      </c>
      <c r="AX116" s="86" t="s">
        <v>12</v>
      </c>
      <c r="AY116" s="86" t="s">
        <v>93</v>
      </c>
    </row>
    <row r="117" spans="2:64" s="5" customFormat="1" ht="27" customHeight="1">
      <c r="B117" s="18"/>
      <c r="C117" s="72" t="s">
        <v>98</v>
      </c>
      <c r="D117" s="72" t="s">
        <v>94</v>
      </c>
      <c r="E117" s="73" t="s">
        <v>119</v>
      </c>
      <c r="F117" s="133" t="s">
        <v>120</v>
      </c>
      <c r="G117" s="134"/>
      <c r="H117" s="134"/>
      <c r="I117" s="134"/>
      <c r="J117" s="74" t="s">
        <v>116</v>
      </c>
      <c r="K117" s="75">
        <v>3</v>
      </c>
      <c r="L117" s="135"/>
      <c r="M117" s="134"/>
      <c r="N117" s="135">
        <f>ROUND($L$117*$K$117,2)</f>
        <v>0</v>
      </c>
      <c r="O117" s="134"/>
      <c r="P117" s="134"/>
      <c r="Q117" s="134"/>
      <c r="R117" s="19"/>
      <c r="T117" s="76"/>
      <c r="U117" s="22" t="s">
        <v>38</v>
      </c>
      <c r="V117" s="77">
        <v>0.778</v>
      </c>
      <c r="W117" s="77">
        <f>$V$117*$K$117</f>
        <v>2.334</v>
      </c>
      <c r="X117" s="77">
        <v>0.08425</v>
      </c>
      <c r="Y117" s="77">
        <f>$X$117*$K$117</f>
        <v>0.25275000000000003</v>
      </c>
      <c r="Z117" s="77">
        <v>0</v>
      </c>
      <c r="AA117" s="78">
        <f>$Z$117*$K$117</f>
        <v>0</v>
      </c>
      <c r="AR117" s="5" t="s">
        <v>98</v>
      </c>
      <c r="AT117" s="5" t="s">
        <v>94</v>
      </c>
      <c r="AU117" s="5" t="s">
        <v>53</v>
      </c>
      <c r="AY117" s="5" t="s">
        <v>93</v>
      </c>
      <c r="BE117" s="79">
        <f>IF($U$117="základní",$N$117,0)</f>
        <v>0</v>
      </c>
      <c r="BF117" s="79">
        <f>IF($U$117="snížená",$N$117,0)</f>
        <v>0</v>
      </c>
      <c r="BG117" s="79">
        <f>IF($U$117="zákl. přenesená",$N$117,0)</f>
        <v>0</v>
      </c>
      <c r="BH117" s="79">
        <f>IF($U$117="sníž. přenesená",$N$117,0)</f>
        <v>0</v>
      </c>
      <c r="BI117" s="79">
        <f>IF($U$117="nulová",$N$117,0)</f>
        <v>0</v>
      </c>
      <c r="BJ117" s="5" t="s">
        <v>12</v>
      </c>
      <c r="BK117" s="79">
        <f>ROUND($L$117*$K$117,2)</f>
        <v>0</v>
      </c>
      <c r="BL117" s="5" t="s">
        <v>98</v>
      </c>
    </row>
    <row r="118" spans="2:51" s="5" customFormat="1" ht="15.75" customHeight="1">
      <c r="B118" s="80"/>
      <c r="E118" s="81"/>
      <c r="F118" s="136" t="s">
        <v>121</v>
      </c>
      <c r="G118" s="137"/>
      <c r="H118" s="137"/>
      <c r="I118" s="137"/>
      <c r="K118" s="81"/>
      <c r="R118" s="82"/>
      <c r="T118" s="83"/>
      <c r="AA118" s="84"/>
      <c r="AT118" s="81" t="s">
        <v>100</v>
      </c>
      <c r="AU118" s="81" t="s">
        <v>53</v>
      </c>
      <c r="AV118" s="81" t="s">
        <v>12</v>
      </c>
      <c r="AW118" s="81" t="s">
        <v>63</v>
      </c>
      <c r="AX118" s="81" t="s">
        <v>49</v>
      </c>
      <c r="AY118" s="81" t="s">
        <v>93</v>
      </c>
    </row>
    <row r="119" spans="2:51" s="5" customFormat="1" ht="27" customHeight="1">
      <c r="B119" s="80"/>
      <c r="E119" s="81"/>
      <c r="F119" s="136" t="s">
        <v>117</v>
      </c>
      <c r="G119" s="137"/>
      <c r="H119" s="137"/>
      <c r="I119" s="137"/>
      <c r="K119" s="81"/>
      <c r="R119" s="82"/>
      <c r="T119" s="83"/>
      <c r="AA119" s="84"/>
      <c r="AT119" s="81" t="s">
        <v>100</v>
      </c>
      <c r="AU119" s="81" t="s">
        <v>53</v>
      </c>
      <c r="AV119" s="81" t="s">
        <v>12</v>
      </c>
      <c r="AW119" s="81" t="s">
        <v>63</v>
      </c>
      <c r="AX119" s="81" t="s">
        <v>49</v>
      </c>
      <c r="AY119" s="81" t="s">
        <v>93</v>
      </c>
    </row>
    <row r="120" spans="2:51" s="5" customFormat="1" ht="15.75" customHeight="1">
      <c r="B120" s="85"/>
      <c r="C120" s="5"/>
      <c r="E120" s="86"/>
      <c r="F120" s="138" t="s">
        <v>118</v>
      </c>
      <c r="G120" s="139"/>
      <c r="H120" s="139"/>
      <c r="I120" s="139"/>
      <c r="K120" s="87">
        <v>3</v>
      </c>
      <c r="R120" s="88"/>
      <c r="T120" s="89"/>
      <c r="AA120" s="90"/>
      <c r="AT120" s="86" t="s">
        <v>100</v>
      </c>
      <c r="AU120" s="86" t="s">
        <v>53</v>
      </c>
      <c r="AV120" s="86" t="s">
        <v>53</v>
      </c>
      <c r="AW120" s="86" t="s">
        <v>63</v>
      </c>
      <c r="AX120" s="86" t="s">
        <v>12</v>
      </c>
      <c r="AY120" s="86" t="s">
        <v>93</v>
      </c>
    </row>
    <row r="121" spans="2:64" s="5" customFormat="1" ht="15.75" customHeight="1">
      <c r="B121" s="18"/>
      <c r="C121" s="97" t="s">
        <v>122</v>
      </c>
      <c r="D121" s="97" t="s">
        <v>123</v>
      </c>
      <c r="E121" s="98" t="s">
        <v>124</v>
      </c>
      <c r="F121" s="142" t="s">
        <v>125</v>
      </c>
      <c r="G121" s="143"/>
      <c r="H121" s="143"/>
      <c r="I121" s="143"/>
      <c r="J121" s="99" t="s">
        <v>116</v>
      </c>
      <c r="K121" s="100">
        <v>0.2</v>
      </c>
      <c r="L121" s="144"/>
      <c r="M121" s="143"/>
      <c r="N121" s="144">
        <f>ROUND($L$121*$K$121,2)</f>
        <v>0</v>
      </c>
      <c r="O121" s="134"/>
      <c r="P121" s="134"/>
      <c r="Q121" s="134"/>
      <c r="R121" s="19"/>
      <c r="T121" s="76"/>
      <c r="U121" s="22" t="s">
        <v>38</v>
      </c>
      <c r="V121" s="77">
        <v>0</v>
      </c>
      <c r="W121" s="77">
        <f>$V$121*$K$121</f>
        <v>0</v>
      </c>
      <c r="X121" s="77">
        <v>0.146</v>
      </c>
      <c r="Y121" s="77">
        <f>$X$121*$K$121</f>
        <v>0.0292</v>
      </c>
      <c r="Z121" s="77">
        <v>0</v>
      </c>
      <c r="AA121" s="78">
        <f>$Z$121*$K$121</f>
        <v>0</v>
      </c>
      <c r="AR121" s="5" t="s">
        <v>126</v>
      </c>
      <c r="AT121" s="5" t="s">
        <v>123</v>
      </c>
      <c r="AU121" s="5" t="s">
        <v>53</v>
      </c>
      <c r="AY121" s="5" t="s">
        <v>93</v>
      </c>
      <c r="BE121" s="79">
        <f>IF($U$121="základní",$N$121,0)</f>
        <v>0</v>
      </c>
      <c r="BF121" s="79">
        <f>IF($U$121="snížená",$N$121,0)</f>
        <v>0</v>
      </c>
      <c r="BG121" s="79">
        <f>IF($U$121="zákl. přenesená",$N$121,0)</f>
        <v>0</v>
      </c>
      <c r="BH121" s="79">
        <f>IF($U$121="sníž. přenesená",$N$121,0)</f>
        <v>0</v>
      </c>
      <c r="BI121" s="79">
        <f>IF($U$121="nulová",$N$121,0)</f>
        <v>0</v>
      </c>
      <c r="BJ121" s="5" t="s">
        <v>12</v>
      </c>
      <c r="BK121" s="79">
        <f>ROUND($L$121*$K$121,2)</f>
        <v>0</v>
      </c>
      <c r="BL121" s="5" t="s">
        <v>98</v>
      </c>
    </row>
    <row r="122" spans="2:51" s="5" customFormat="1" ht="15.75" customHeight="1">
      <c r="B122" s="80"/>
      <c r="E122" s="81"/>
      <c r="F122" s="136" t="s">
        <v>121</v>
      </c>
      <c r="G122" s="137"/>
      <c r="H122" s="137"/>
      <c r="I122" s="137"/>
      <c r="K122" s="81"/>
      <c r="R122" s="82"/>
      <c r="T122" s="83"/>
      <c r="AA122" s="84"/>
      <c r="AT122" s="81" t="s">
        <v>100</v>
      </c>
      <c r="AU122" s="81" t="s">
        <v>53</v>
      </c>
      <c r="AV122" s="81" t="s">
        <v>12</v>
      </c>
      <c r="AW122" s="81" t="s">
        <v>63</v>
      </c>
      <c r="AX122" s="81" t="s">
        <v>49</v>
      </c>
      <c r="AY122" s="81" t="s">
        <v>93</v>
      </c>
    </row>
    <row r="123" spans="2:51" s="5" customFormat="1" ht="27" customHeight="1">
      <c r="B123" s="80"/>
      <c r="E123" s="81"/>
      <c r="F123" s="136" t="s">
        <v>127</v>
      </c>
      <c r="G123" s="137"/>
      <c r="H123" s="137"/>
      <c r="I123" s="137"/>
      <c r="K123" s="81"/>
      <c r="R123" s="82"/>
      <c r="T123" s="83"/>
      <c r="AA123" s="84"/>
      <c r="AT123" s="81" t="s">
        <v>100</v>
      </c>
      <c r="AU123" s="81" t="s">
        <v>53</v>
      </c>
      <c r="AV123" s="81" t="s">
        <v>12</v>
      </c>
      <c r="AW123" s="81" t="s">
        <v>63</v>
      </c>
      <c r="AX123" s="81" t="s">
        <v>49</v>
      </c>
      <c r="AY123" s="81" t="s">
        <v>93</v>
      </c>
    </row>
    <row r="124" spans="2:51" s="5" customFormat="1" ht="15.75" customHeight="1">
      <c r="B124" s="85"/>
      <c r="E124" s="86"/>
      <c r="F124" s="138" t="s">
        <v>128</v>
      </c>
      <c r="G124" s="139"/>
      <c r="H124" s="139"/>
      <c r="I124" s="139"/>
      <c r="K124" s="87">
        <v>0.2</v>
      </c>
      <c r="R124" s="88"/>
      <c r="T124" s="89"/>
      <c r="AA124" s="90"/>
      <c r="AT124" s="86" t="s">
        <v>100</v>
      </c>
      <c r="AU124" s="86" t="s">
        <v>53</v>
      </c>
      <c r="AV124" s="86" t="s">
        <v>53</v>
      </c>
      <c r="AW124" s="86" t="s">
        <v>63</v>
      </c>
      <c r="AX124" s="86" t="s">
        <v>12</v>
      </c>
      <c r="AY124" s="86" t="s">
        <v>93</v>
      </c>
    </row>
    <row r="125" spans="2:64" s="5" customFormat="1" ht="15.75" customHeight="1">
      <c r="B125" s="18"/>
      <c r="C125" s="97" t="s">
        <v>129</v>
      </c>
      <c r="D125" s="97" t="s">
        <v>123</v>
      </c>
      <c r="E125" s="98" t="s">
        <v>130</v>
      </c>
      <c r="F125" s="142" t="s">
        <v>131</v>
      </c>
      <c r="G125" s="143"/>
      <c r="H125" s="143"/>
      <c r="I125" s="143"/>
      <c r="J125" s="99" t="s">
        <v>116</v>
      </c>
      <c r="K125" s="100">
        <v>0.1</v>
      </c>
      <c r="L125" s="144"/>
      <c r="M125" s="143"/>
      <c r="N125" s="144">
        <f>ROUND($L$125*$K$125,2)</f>
        <v>0</v>
      </c>
      <c r="O125" s="134"/>
      <c r="P125" s="134"/>
      <c r="Q125" s="134"/>
      <c r="R125" s="19"/>
      <c r="T125" s="76"/>
      <c r="U125" s="22" t="s">
        <v>38</v>
      </c>
      <c r="V125" s="77">
        <v>0</v>
      </c>
      <c r="W125" s="77">
        <f>$V$125*$K$125</f>
        <v>0</v>
      </c>
      <c r="X125" s="77">
        <v>0.14</v>
      </c>
      <c r="Y125" s="77">
        <f>$X$125*$K$125</f>
        <v>0.014000000000000002</v>
      </c>
      <c r="Z125" s="77">
        <v>0</v>
      </c>
      <c r="AA125" s="78">
        <f>$Z$125*$K$125</f>
        <v>0</v>
      </c>
      <c r="AR125" s="5" t="s">
        <v>126</v>
      </c>
      <c r="AT125" s="5" t="s">
        <v>123</v>
      </c>
      <c r="AU125" s="5" t="s">
        <v>53</v>
      </c>
      <c r="AY125" s="5" t="s">
        <v>93</v>
      </c>
      <c r="BE125" s="79">
        <f>IF($U$125="základní",$N$125,0)</f>
        <v>0</v>
      </c>
      <c r="BF125" s="79">
        <f>IF($U$125="snížená",$N$125,0)</f>
        <v>0</v>
      </c>
      <c r="BG125" s="79">
        <f>IF($U$125="zákl. přenesená",$N$125,0)</f>
        <v>0</v>
      </c>
      <c r="BH125" s="79">
        <f>IF($U$125="sníž. přenesená",$N$125,0)</f>
        <v>0</v>
      </c>
      <c r="BI125" s="79">
        <f>IF($U$125="nulová",$N$125,0)</f>
        <v>0</v>
      </c>
      <c r="BJ125" s="5" t="s">
        <v>12</v>
      </c>
      <c r="BK125" s="79">
        <f>ROUND($L$125*$K$125,2)</f>
        <v>0</v>
      </c>
      <c r="BL125" s="5" t="s">
        <v>98</v>
      </c>
    </row>
    <row r="126" spans="2:51" s="5" customFormat="1" ht="15.75" customHeight="1">
      <c r="B126" s="80"/>
      <c r="E126" s="81"/>
      <c r="F126" s="136" t="s">
        <v>121</v>
      </c>
      <c r="G126" s="137"/>
      <c r="H126" s="137"/>
      <c r="I126" s="137"/>
      <c r="K126" s="81"/>
      <c r="R126" s="82"/>
      <c r="T126" s="83"/>
      <c r="AA126" s="84"/>
      <c r="AT126" s="81" t="s">
        <v>100</v>
      </c>
      <c r="AU126" s="81" t="s">
        <v>53</v>
      </c>
      <c r="AV126" s="81" t="s">
        <v>12</v>
      </c>
      <c r="AW126" s="81" t="s">
        <v>63</v>
      </c>
      <c r="AX126" s="81" t="s">
        <v>49</v>
      </c>
      <c r="AY126" s="81" t="s">
        <v>93</v>
      </c>
    </row>
    <row r="127" spans="2:51" s="5" customFormat="1" ht="27" customHeight="1">
      <c r="B127" s="80"/>
      <c r="E127" s="81"/>
      <c r="F127" s="136" t="s">
        <v>127</v>
      </c>
      <c r="G127" s="137"/>
      <c r="H127" s="137"/>
      <c r="I127" s="137"/>
      <c r="K127" s="81"/>
      <c r="R127" s="82"/>
      <c r="T127" s="83"/>
      <c r="AA127" s="84"/>
      <c r="AT127" s="81" t="s">
        <v>100</v>
      </c>
      <c r="AU127" s="81" t="s">
        <v>53</v>
      </c>
      <c r="AV127" s="81" t="s">
        <v>12</v>
      </c>
      <c r="AW127" s="81" t="s">
        <v>63</v>
      </c>
      <c r="AX127" s="81" t="s">
        <v>49</v>
      </c>
      <c r="AY127" s="81" t="s">
        <v>93</v>
      </c>
    </row>
    <row r="128" spans="2:51" s="5" customFormat="1" ht="15.75" customHeight="1">
      <c r="B128" s="85"/>
      <c r="E128" s="86"/>
      <c r="F128" s="138" t="s">
        <v>132</v>
      </c>
      <c r="G128" s="139"/>
      <c r="H128" s="139"/>
      <c r="I128" s="139"/>
      <c r="K128" s="87">
        <v>0.1</v>
      </c>
      <c r="R128" s="88"/>
      <c r="T128" s="89"/>
      <c r="AA128" s="90"/>
      <c r="AT128" s="86" t="s">
        <v>100</v>
      </c>
      <c r="AU128" s="86" t="s">
        <v>53</v>
      </c>
      <c r="AV128" s="86" t="s">
        <v>53</v>
      </c>
      <c r="AW128" s="86" t="s">
        <v>63</v>
      </c>
      <c r="AX128" s="86" t="s">
        <v>12</v>
      </c>
      <c r="AY128" s="86" t="s">
        <v>93</v>
      </c>
    </row>
    <row r="129" spans="2:63" s="62" customFormat="1" ht="30.75" customHeight="1">
      <c r="B129" s="63"/>
      <c r="D129" s="71" t="s">
        <v>67</v>
      </c>
      <c r="N129" s="145">
        <f>$BK$129</f>
        <v>0</v>
      </c>
      <c r="O129" s="146"/>
      <c r="P129" s="146"/>
      <c r="Q129" s="146"/>
      <c r="R129" s="66"/>
      <c r="T129" s="67"/>
      <c r="W129" s="68">
        <f>SUM($W$130:$W$226)</f>
        <v>15.6884</v>
      </c>
      <c r="Y129" s="68">
        <f>SUM($Y$130:$Y$226)</f>
        <v>0.3492265</v>
      </c>
      <c r="AA129" s="69">
        <f>SUM($AA$130:$AA$226)</f>
        <v>0</v>
      </c>
      <c r="AR129" s="65" t="s">
        <v>12</v>
      </c>
      <c r="AT129" s="65" t="s">
        <v>48</v>
      </c>
      <c r="AU129" s="65" t="s">
        <v>12</v>
      </c>
      <c r="AY129" s="65" t="s">
        <v>93</v>
      </c>
      <c r="BK129" s="70">
        <f>SUM($BK$130:$BK$226)</f>
        <v>0</v>
      </c>
    </row>
    <row r="130" spans="2:64" s="5" customFormat="1" ht="27" customHeight="1">
      <c r="B130" s="18"/>
      <c r="C130" s="72" t="s">
        <v>133</v>
      </c>
      <c r="D130" s="72" t="s">
        <v>94</v>
      </c>
      <c r="E130" s="73" t="s">
        <v>134</v>
      </c>
      <c r="F130" s="133" t="s">
        <v>135</v>
      </c>
      <c r="G130" s="134"/>
      <c r="H130" s="134"/>
      <c r="I130" s="134"/>
      <c r="J130" s="74" t="s">
        <v>116</v>
      </c>
      <c r="K130" s="75">
        <v>28.3</v>
      </c>
      <c r="L130" s="135"/>
      <c r="M130" s="134"/>
      <c r="N130" s="135">
        <f>ROUND($L$130*$K$130,2)</f>
        <v>0</v>
      </c>
      <c r="O130" s="134"/>
      <c r="P130" s="134"/>
      <c r="Q130" s="134"/>
      <c r="R130" s="19"/>
      <c r="T130" s="76"/>
      <c r="U130" s="22" t="s">
        <v>38</v>
      </c>
      <c r="V130" s="77">
        <v>0.058</v>
      </c>
      <c r="W130" s="77">
        <f>$V$130*$K$130</f>
        <v>1.6414000000000002</v>
      </c>
      <c r="X130" s="77">
        <v>0</v>
      </c>
      <c r="Y130" s="77">
        <f>$X$130*$K$130</f>
        <v>0</v>
      </c>
      <c r="Z130" s="77">
        <v>0</v>
      </c>
      <c r="AA130" s="78">
        <f>$Z$130*$K$130</f>
        <v>0</v>
      </c>
      <c r="AR130" s="5" t="s">
        <v>98</v>
      </c>
      <c r="AT130" s="5" t="s">
        <v>94</v>
      </c>
      <c r="AU130" s="5" t="s">
        <v>53</v>
      </c>
      <c r="AY130" s="5" t="s">
        <v>93</v>
      </c>
      <c r="BE130" s="79">
        <f>IF($U$130="základní",$N$130,0)</f>
        <v>0</v>
      </c>
      <c r="BF130" s="79">
        <f>IF($U$130="snížená",$N$130,0)</f>
        <v>0</v>
      </c>
      <c r="BG130" s="79">
        <f>IF($U$130="zákl. přenesená",$N$130,0)</f>
        <v>0</v>
      </c>
      <c r="BH130" s="79">
        <f>IF($U$130="sníž. přenesená",$N$130,0)</f>
        <v>0</v>
      </c>
      <c r="BI130" s="79">
        <f>IF($U$130="nulová",$N$130,0)</f>
        <v>0</v>
      </c>
      <c r="BJ130" s="5" t="s">
        <v>12</v>
      </c>
      <c r="BK130" s="79">
        <f>ROUND($L$130*$K$130,2)</f>
        <v>0</v>
      </c>
      <c r="BL130" s="5" t="s">
        <v>98</v>
      </c>
    </row>
    <row r="131" spans="2:51" s="5" customFormat="1" ht="15.75" customHeight="1">
      <c r="B131" s="80"/>
      <c r="E131" s="81"/>
      <c r="F131" s="136" t="s">
        <v>121</v>
      </c>
      <c r="G131" s="137"/>
      <c r="H131" s="137"/>
      <c r="I131" s="137"/>
      <c r="K131" s="81"/>
      <c r="R131" s="82"/>
      <c r="T131" s="83"/>
      <c r="AA131" s="84"/>
      <c r="AT131" s="81" t="s">
        <v>100</v>
      </c>
      <c r="AU131" s="81" t="s">
        <v>53</v>
      </c>
      <c r="AV131" s="81" t="s">
        <v>12</v>
      </c>
      <c r="AW131" s="81" t="s">
        <v>63</v>
      </c>
      <c r="AX131" s="81" t="s">
        <v>49</v>
      </c>
      <c r="AY131" s="81" t="s">
        <v>93</v>
      </c>
    </row>
    <row r="132" spans="2:51" s="5" customFormat="1" ht="27" customHeight="1">
      <c r="B132" s="80"/>
      <c r="E132" s="81"/>
      <c r="F132" s="136" t="s">
        <v>136</v>
      </c>
      <c r="G132" s="137"/>
      <c r="H132" s="137"/>
      <c r="I132" s="137"/>
      <c r="K132" s="81"/>
      <c r="R132" s="82"/>
      <c r="T132" s="83"/>
      <c r="AA132" s="84"/>
      <c r="AT132" s="81" t="s">
        <v>100</v>
      </c>
      <c r="AU132" s="81" t="s">
        <v>53</v>
      </c>
      <c r="AV132" s="81" t="s">
        <v>12</v>
      </c>
      <c r="AW132" s="81" t="s">
        <v>63</v>
      </c>
      <c r="AX132" s="81" t="s">
        <v>49</v>
      </c>
      <c r="AY132" s="81" t="s">
        <v>93</v>
      </c>
    </row>
    <row r="133" spans="2:51" s="5" customFormat="1" ht="15.75" customHeight="1">
      <c r="B133" s="85"/>
      <c r="E133" s="86"/>
      <c r="F133" s="138" t="s">
        <v>137</v>
      </c>
      <c r="G133" s="139"/>
      <c r="H133" s="139"/>
      <c r="I133" s="139"/>
      <c r="K133" s="87">
        <v>28.3</v>
      </c>
      <c r="R133" s="88"/>
      <c r="T133" s="89"/>
      <c r="AA133" s="90"/>
      <c r="AT133" s="86" t="s">
        <v>100</v>
      </c>
      <c r="AU133" s="86" t="s">
        <v>53</v>
      </c>
      <c r="AV133" s="86" t="s">
        <v>53</v>
      </c>
      <c r="AW133" s="86" t="s">
        <v>63</v>
      </c>
      <c r="AX133" s="86" t="s">
        <v>12</v>
      </c>
      <c r="AY133" s="86" t="s">
        <v>93</v>
      </c>
    </row>
    <row r="134" spans="2:64" s="5" customFormat="1" ht="15.75" customHeight="1">
      <c r="B134" s="18"/>
      <c r="C134" s="97" t="s">
        <v>126</v>
      </c>
      <c r="D134" s="97" t="s">
        <v>123</v>
      </c>
      <c r="E134" s="98" t="s">
        <v>138</v>
      </c>
      <c r="F134" s="142" t="s">
        <v>139</v>
      </c>
      <c r="G134" s="143"/>
      <c r="H134" s="143"/>
      <c r="I134" s="143"/>
      <c r="J134" s="99" t="s">
        <v>140</v>
      </c>
      <c r="K134" s="100">
        <v>0.729</v>
      </c>
      <c r="L134" s="144"/>
      <c r="M134" s="143"/>
      <c r="N134" s="144">
        <f>ROUND($L$134*$K$134,2)</f>
        <v>0</v>
      </c>
      <c r="O134" s="134"/>
      <c r="P134" s="134"/>
      <c r="Q134" s="134"/>
      <c r="R134" s="19"/>
      <c r="T134" s="76"/>
      <c r="U134" s="22" t="s">
        <v>38</v>
      </c>
      <c r="V134" s="77">
        <v>0</v>
      </c>
      <c r="W134" s="77">
        <f>$V$134*$K$134</f>
        <v>0</v>
      </c>
      <c r="X134" s="77">
        <v>0.001</v>
      </c>
      <c r="Y134" s="77">
        <f>$X$134*$K$134</f>
        <v>0.000729</v>
      </c>
      <c r="Z134" s="77">
        <v>0</v>
      </c>
      <c r="AA134" s="78">
        <f>$Z$134*$K$134</f>
        <v>0</v>
      </c>
      <c r="AR134" s="5" t="s">
        <v>126</v>
      </c>
      <c r="AT134" s="5" t="s">
        <v>123</v>
      </c>
      <c r="AU134" s="5" t="s">
        <v>53</v>
      </c>
      <c r="AY134" s="5" t="s">
        <v>93</v>
      </c>
      <c r="BE134" s="79">
        <f>IF($U$134="základní",$N$134,0)</f>
        <v>0</v>
      </c>
      <c r="BF134" s="79">
        <f>IF($U$134="snížená",$N$134,0)</f>
        <v>0</v>
      </c>
      <c r="BG134" s="79">
        <f>IF($U$134="zákl. přenesená",$N$134,0)</f>
        <v>0</v>
      </c>
      <c r="BH134" s="79">
        <f>IF($U$134="sníž. přenesená",$N$134,0)</f>
        <v>0</v>
      </c>
      <c r="BI134" s="79">
        <f>IF($U$134="nulová",$N$134,0)</f>
        <v>0</v>
      </c>
      <c r="BJ134" s="5" t="s">
        <v>12</v>
      </c>
      <c r="BK134" s="79">
        <f>ROUND($L$134*$K$134,2)</f>
        <v>0</v>
      </c>
      <c r="BL134" s="5" t="s">
        <v>98</v>
      </c>
    </row>
    <row r="135" spans="2:51" s="5" customFormat="1" ht="15.75" customHeight="1">
      <c r="B135" s="80"/>
      <c r="E135" s="81"/>
      <c r="F135" s="136" t="s">
        <v>121</v>
      </c>
      <c r="G135" s="137"/>
      <c r="H135" s="137"/>
      <c r="I135" s="137"/>
      <c r="K135" s="81"/>
      <c r="R135" s="82"/>
      <c r="T135" s="83"/>
      <c r="AA135" s="84"/>
      <c r="AT135" s="81" t="s">
        <v>100</v>
      </c>
      <c r="AU135" s="81" t="s">
        <v>53</v>
      </c>
      <c r="AV135" s="81" t="s">
        <v>12</v>
      </c>
      <c r="AW135" s="81" t="s">
        <v>63</v>
      </c>
      <c r="AX135" s="81" t="s">
        <v>49</v>
      </c>
      <c r="AY135" s="81" t="s">
        <v>93</v>
      </c>
    </row>
    <row r="136" spans="2:51" s="5" customFormat="1" ht="27" customHeight="1">
      <c r="B136" s="80"/>
      <c r="E136" s="81"/>
      <c r="F136" s="136" t="s">
        <v>136</v>
      </c>
      <c r="G136" s="137"/>
      <c r="H136" s="137"/>
      <c r="I136" s="137"/>
      <c r="K136" s="81"/>
      <c r="R136" s="82"/>
      <c r="T136" s="83"/>
      <c r="AA136" s="84"/>
      <c r="AT136" s="81" t="s">
        <v>100</v>
      </c>
      <c r="AU136" s="81" t="s">
        <v>53</v>
      </c>
      <c r="AV136" s="81" t="s">
        <v>12</v>
      </c>
      <c r="AW136" s="81" t="s">
        <v>63</v>
      </c>
      <c r="AX136" s="81" t="s">
        <v>49</v>
      </c>
      <c r="AY136" s="81" t="s">
        <v>93</v>
      </c>
    </row>
    <row r="137" spans="2:51" s="5" customFormat="1" ht="15.75" customHeight="1">
      <c r="B137" s="85"/>
      <c r="E137" s="86"/>
      <c r="F137" s="138" t="s">
        <v>137</v>
      </c>
      <c r="G137" s="139"/>
      <c r="H137" s="139"/>
      <c r="I137" s="139"/>
      <c r="K137" s="87">
        <v>28.3</v>
      </c>
      <c r="R137" s="88"/>
      <c r="T137" s="89"/>
      <c r="AA137" s="90"/>
      <c r="AT137" s="86" t="s">
        <v>100</v>
      </c>
      <c r="AU137" s="86" t="s">
        <v>53</v>
      </c>
      <c r="AV137" s="86" t="s">
        <v>53</v>
      </c>
      <c r="AW137" s="86" t="s">
        <v>63</v>
      </c>
      <c r="AX137" s="86" t="s">
        <v>49</v>
      </c>
      <c r="AY137" s="86" t="s">
        <v>93</v>
      </c>
    </row>
    <row r="138" spans="2:51" s="5" customFormat="1" ht="15.75" customHeight="1">
      <c r="B138" s="91"/>
      <c r="E138" s="92"/>
      <c r="F138" s="140" t="s">
        <v>108</v>
      </c>
      <c r="G138" s="141"/>
      <c r="H138" s="141"/>
      <c r="I138" s="141"/>
      <c r="K138" s="93">
        <v>28.3</v>
      </c>
      <c r="R138" s="94"/>
      <c r="T138" s="95"/>
      <c r="AA138" s="96"/>
      <c r="AT138" s="92" t="s">
        <v>100</v>
      </c>
      <c r="AU138" s="92" t="s">
        <v>53</v>
      </c>
      <c r="AV138" s="92" t="s">
        <v>98</v>
      </c>
      <c r="AW138" s="92" t="s">
        <v>63</v>
      </c>
      <c r="AX138" s="92" t="s">
        <v>49</v>
      </c>
      <c r="AY138" s="92" t="s">
        <v>93</v>
      </c>
    </row>
    <row r="139" spans="2:51" s="5" customFormat="1" ht="15.75" customHeight="1">
      <c r="B139" s="85"/>
      <c r="E139" s="86"/>
      <c r="F139" s="138" t="s">
        <v>141</v>
      </c>
      <c r="G139" s="139"/>
      <c r="H139" s="139"/>
      <c r="I139" s="139"/>
      <c r="K139" s="87">
        <v>0.729</v>
      </c>
      <c r="R139" s="88"/>
      <c r="T139" s="89"/>
      <c r="AA139" s="90"/>
      <c r="AT139" s="86" t="s">
        <v>100</v>
      </c>
      <c r="AU139" s="86" t="s">
        <v>53</v>
      </c>
      <c r="AV139" s="86" t="s">
        <v>53</v>
      </c>
      <c r="AW139" s="86" t="s">
        <v>63</v>
      </c>
      <c r="AX139" s="86" t="s">
        <v>12</v>
      </c>
      <c r="AY139" s="86" t="s">
        <v>93</v>
      </c>
    </row>
    <row r="140" spans="2:64" s="5" customFormat="1" ht="27" customHeight="1">
      <c r="B140" s="18"/>
      <c r="C140" s="72" t="s">
        <v>142</v>
      </c>
      <c r="D140" s="72" t="s">
        <v>94</v>
      </c>
      <c r="E140" s="73" t="s">
        <v>143</v>
      </c>
      <c r="F140" s="133" t="s">
        <v>144</v>
      </c>
      <c r="G140" s="134"/>
      <c r="H140" s="134"/>
      <c r="I140" s="134"/>
      <c r="J140" s="74" t="s">
        <v>145</v>
      </c>
      <c r="K140" s="75">
        <v>6</v>
      </c>
      <c r="L140" s="135"/>
      <c r="M140" s="134"/>
      <c r="N140" s="135">
        <f>ROUND($L$140*$K$140,2)</f>
        <v>0</v>
      </c>
      <c r="O140" s="134"/>
      <c r="P140" s="134"/>
      <c r="Q140" s="134"/>
      <c r="R140" s="19"/>
      <c r="T140" s="76"/>
      <c r="U140" s="22" t="s">
        <v>38</v>
      </c>
      <c r="V140" s="77">
        <v>0.2</v>
      </c>
      <c r="W140" s="77">
        <f>$V$140*$K$140</f>
        <v>1.2000000000000002</v>
      </c>
      <c r="X140" s="77">
        <v>0.0007</v>
      </c>
      <c r="Y140" s="77">
        <f>$X$140*$K$140</f>
        <v>0.0042</v>
      </c>
      <c r="Z140" s="77">
        <v>0</v>
      </c>
      <c r="AA140" s="78">
        <f>$Z$140*$K$140</f>
        <v>0</v>
      </c>
      <c r="AR140" s="5" t="s">
        <v>98</v>
      </c>
      <c r="AT140" s="5" t="s">
        <v>94</v>
      </c>
      <c r="AU140" s="5" t="s">
        <v>53</v>
      </c>
      <c r="AY140" s="5" t="s">
        <v>93</v>
      </c>
      <c r="BE140" s="79">
        <f>IF($U$140="základní",$N$140,0)</f>
        <v>0</v>
      </c>
      <c r="BF140" s="79">
        <f>IF($U$140="snížená",$N$140,0)</f>
        <v>0</v>
      </c>
      <c r="BG140" s="79">
        <f>IF($U$140="zákl. přenesená",$N$140,0)</f>
        <v>0</v>
      </c>
      <c r="BH140" s="79">
        <f>IF($U$140="sníž. přenesená",$N$140,0)</f>
        <v>0</v>
      </c>
      <c r="BI140" s="79">
        <f>IF($U$140="nulová",$N$140,0)</f>
        <v>0</v>
      </c>
      <c r="BJ140" s="5" t="s">
        <v>12</v>
      </c>
      <c r="BK140" s="79">
        <f>ROUND($L$140*$K$140,2)</f>
        <v>0</v>
      </c>
      <c r="BL140" s="5" t="s">
        <v>98</v>
      </c>
    </row>
    <row r="141" spans="2:51" s="5" customFormat="1" ht="15.75" customHeight="1">
      <c r="B141" s="80"/>
      <c r="E141" s="81"/>
      <c r="F141" s="136" t="s">
        <v>146</v>
      </c>
      <c r="G141" s="137"/>
      <c r="H141" s="137"/>
      <c r="I141" s="137"/>
      <c r="K141" s="81"/>
      <c r="R141" s="82"/>
      <c r="T141" s="83"/>
      <c r="AA141" s="84"/>
      <c r="AT141" s="81" t="s">
        <v>100</v>
      </c>
      <c r="AU141" s="81" t="s">
        <v>53</v>
      </c>
      <c r="AV141" s="81" t="s">
        <v>12</v>
      </c>
      <c r="AW141" s="81" t="s">
        <v>63</v>
      </c>
      <c r="AX141" s="81" t="s">
        <v>49</v>
      </c>
      <c r="AY141" s="81" t="s">
        <v>93</v>
      </c>
    </row>
    <row r="142" spans="2:51" s="5" customFormat="1" ht="27" customHeight="1">
      <c r="B142" s="80"/>
      <c r="E142" s="81"/>
      <c r="F142" s="136" t="s">
        <v>147</v>
      </c>
      <c r="G142" s="137"/>
      <c r="H142" s="137"/>
      <c r="I142" s="137"/>
      <c r="K142" s="81"/>
      <c r="R142" s="82"/>
      <c r="T142" s="83"/>
      <c r="AA142" s="84"/>
      <c r="AT142" s="81" t="s">
        <v>100</v>
      </c>
      <c r="AU142" s="81" t="s">
        <v>53</v>
      </c>
      <c r="AV142" s="81" t="s">
        <v>12</v>
      </c>
      <c r="AW142" s="81" t="s">
        <v>63</v>
      </c>
      <c r="AX142" s="81" t="s">
        <v>49</v>
      </c>
      <c r="AY142" s="81" t="s">
        <v>93</v>
      </c>
    </row>
    <row r="143" spans="2:51" s="5" customFormat="1" ht="15.75" customHeight="1">
      <c r="B143" s="80"/>
      <c r="E143" s="81"/>
      <c r="F143" s="136" t="s">
        <v>148</v>
      </c>
      <c r="G143" s="137"/>
      <c r="H143" s="137"/>
      <c r="I143" s="137"/>
      <c r="K143" s="81"/>
      <c r="R143" s="82"/>
      <c r="T143" s="83"/>
      <c r="AA143" s="84"/>
      <c r="AT143" s="81" t="s">
        <v>100</v>
      </c>
      <c r="AU143" s="81" t="s">
        <v>53</v>
      </c>
      <c r="AV143" s="81" t="s">
        <v>12</v>
      </c>
      <c r="AW143" s="81" t="s">
        <v>63</v>
      </c>
      <c r="AX143" s="81" t="s">
        <v>49</v>
      </c>
      <c r="AY143" s="81" t="s">
        <v>93</v>
      </c>
    </row>
    <row r="144" spans="2:51" s="5" customFormat="1" ht="15.75" customHeight="1">
      <c r="B144" s="80"/>
      <c r="E144" s="81"/>
      <c r="F144" s="136" t="s">
        <v>149</v>
      </c>
      <c r="G144" s="137"/>
      <c r="H144" s="137"/>
      <c r="I144" s="137"/>
      <c r="K144" s="81"/>
      <c r="R144" s="82"/>
      <c r="T144" s="83"/>
      <c r="AA144" s="84"/>
      <c r="AT144" s="81" t="s">
        <v>100</v>
      </c>
      <c r="AU144" s="81" t="s">
        <v>53</v>
      </c>
      <c r="AV144" s="81" t="s">
        <v>12</v>
      </c>
      <c r="AW144" s="81" t="s">
        <v>63</v>
      </c>
      <c r="AX144" s="81" t="s">
        <v>49</v>
      </c>
      <c r="AY144" s="81" t="s">
        <v>93</v>
      </c>
    </row>
    <row r="145" spans="2:51" s="5" customFormat="1" ht="15.75" customHeight="1">
      <c r="B145" s="85"/>
      <c r="E145" s="86"/>
      <c r="F145" s="138" t="s">
        <v>150</v>
      </c>
      <c r="G145" s="139"/>
      <c r="H145" s="139"/>
      <c r="I145" s="139"/>
      <c r="K145" s="87">
        <v>6</v>
      </c>
      <c r="R145" s="88"/>
      <c r="T145" s="89"/>
      <c r="AA145" s="90"/>
      <c r="AT145" s="86" t="s">
        <v>100</v>
      </c>
      <c r="AU145" s="86" t="s">
        <v>53</v>
      </c>
      <c r="AV145" s="86" t="s">
        <v>53</v>
      </c>
      <c r="AW145" s="86" t="s">
        <v>63</v>
      </c>
      <c r="AX145" s="86" t="s">
        <v>12</v>
      </c>
      <c r="AY145" s="86" t="s">
        <v>93</v>
      </c>
    </row>
    <row r="146" spans="2:64" s="5" customFormat="1" ht="27" customHeight="1">
      <c r="B146" s="18"/>
      <c r="C146" s="97" t="s">
        <v>17</v>
      </c>
      <c r="D146" s="97" t="s">
        <v>123</v>
      </c>
      <c r="E146" s="98" t="s">
        <v>151</v>
      </c>
      <c r="F146" s="142" t="s">
        <v>152</v>
      </c>
      <c r="G146" s="143"/>
      <c r="H146" s="143"/>
      <c r="I146" s="143"/>
      <c r="J146" s="99" t="s">
        <v>145</v>
      </c>
      <c r="K146" s="100">
        <v>4</v>
      </c>
      <c r="L146" s="144"/>
      <c r="M146" s="143"/>
      <c r="N146" s="144">
        <f>ROUND($L$146*$K$146,2)</f>
        <v>0</v>
      </c>
      <c r="O146" s="134"/>
      <c r="P146" s="134"/>
      <c r="Q146" s="134"/>
      <c r="R146" s="19"/>
      <c r="T146" s="76"/>
      <c r="U146" s="22" t="s">
        <v>38</v>
      </c>
      <c r="V146" s="77">
        <v>0</v>
      </c>
      <c r="W146" s="77">
        <f>$V$146*$K$146</f>
        <v>0</v>
      </c>
      <c r="X146" s="77">
        <v>0.0031</v>
      </c>
      <c r="Y146" s="77">
        <f>$X$146*$K$146</f>
        <v>0.0124</v>
      </c>
      <c r="Z146" s="77">
        <v>0</v>
      </c>
      <c r="AA146" s="78">
        <f>$Z$146*$K$146</f>
        <v>0</v>
      </c>
      <c r="AR146" s="5" t="s">
        <v>126</v>
      </c>
      <c r="AT146" s="5" t="s">
        <v>123</v>
      </c>
      <c r="AU146" s="5" t="s">
        <v>53</v>
      </c>
      <c r="AY146" s="5" t="s">
        <v>93</v>
      </c>
      <c r="BE146" s="79">
        <f>IF($U$146="základní",$N$146,0)</f>
        <v>0</v>
      </c>
      <c r="BF146" s="79">
        <f>IF($U$146="snížená",$N$146,0)</f>
        <v>0</v>
      </c>
      <c r="BG146" s="79">
        <f>IF($U$146="zákl. přenesená",$N$146,0)</f>
        <v>0</v>
      </c>
      <c r="BH146" s="79">
        <f>IF($U$146="sníž. přenesená",$N$146,0)</f>
        <v>0</v>
      </c>
      <c r="BI146" s="79">
        <f>IF($U$146="nulová",$N$146,0)</f>
        <v>0</v>
      </c>
      <c r="BJ146" s="5" t="s">
        <v>12</v>
      </c>
      <c r="BK146" s="79">
        <f>ROUND($L$146*$K$146,2)</f>
        <v>0</v>
      </c>
      <c r="BL146" s="5" t="s">
        <v>98</v>
      </c>
    </row>
    <row r="147" spans="2:51" s="5" customFormat="1" ht="15.75" customHeight="1">
      <c r="B147" s="80"/>
      <c r="E147" s="81"/>
      <c r="F147" s="136" t="s">
        <v>146</v>
      </c>
      <c r="G147" s="137"/>
      <c r="H147" s="137"/>
      <c r="I147" s="137"/>
      <c r="K147" s="81"/>
      <c r="R147" s="82"/>
      <c r="T147" s="83"/>
      <c r="AA147" s="84"/>
      <c r="AT147" s="81" t="s">
        <v>100</v>
      </c>
      <c r="AU147" s="81" t="s">
        <v>53</v>
      </c>
      <c r="AV147" s="81" t="s">
        <v>12</v>
      </c>
      <c r="AW147" s="81" t="s">
        <v>63</v>
      </c>
      <c r="AX147" s="81" t="s">
        <v>49</v>
      </c>
      <c r="AY147" s="81" t="s">
        <v>93</v>
      </c>
    </row>
    <row r="148" spans="2:51" s="5" customFormat="1" ht="27" customHeight="1">
      <c r="B148" s="80"/>
      <c r="E148" s="81"/>
      <c r="F148" s="136" t="s">
        <v>147</v>
      </c>
      <c r="G148" s="137"/>
      <c r="H148" s="137"/>
      <c r="I148" s="137"/>
      <c r="K148" s="81"/>
      <c r="R148" s="82"/>
      <c r="T148" s="83"/>
      <c r="AA148" s="84"/>
      <c r="AT148" s="81" t="s">
        <v>100</v>
      </c>
      <c r="AU148" s="81" t="s">
        <v>53</v>
      </c>
      <c r="AV148" s="81" t="s">
        <v>12</v>
      </c>
      <c r="AW148" s="81" t="s">
        <v>63</v>
      </c>
      <c r="AX148" s="81" t="s">
        <v>49</v>
      </c>
      <c r="AY148" s="81" t="s">
        <v>93</v>
      </c>
    </row>
    <row r="149" spans="2:51" s="5" customFormat="1" ht="15.75" customHeight="1">
      <c r="B149" s="80"/>
      <c r="E149" s="81"/>
      <c r="F149" s="136" t="s">
        <v>148</v>
      </c>
      <c r="G149" s="137"/>
      <c r="H149" s="137"/>
      <c r="I149" s="137"/>
      <c r="K149" s="81"/>
      <c r="R149" s="82"/>
      <c r="T149" s="83"/>
      <c r="AA149" s="84"/>
      <c r="AT149" s="81" t="s">
        <v>100</v>
      </c>
      <c r="AU149" s="81" t="s">
        <v>53</v>
      </c>
      <c r="AV149" s="81" t="s">
        <v>12</v>
      </c>
      <c r="AW149" s="81" t="s">
        <v>63</v>
      </c>
      <c r="AX149" s="81" t="s">
        <v>49</v>
      </c>
      <c r="AY149" s="81" t="s">
        <v>93</v>
      </c>
    </row>
    <row r="150" spans="2:51" s="5" customFormat="1" ht="15.75" customHeight="1">
      <c r="B150" s="80"/>
      <c r="E150" s="81"/>
      <c r="F150" s="136" t="s">
        <v>153</v>
      </c>
      <c r="G150" s="137"/>
      <c r="H150" s="137"/>
      <c r="I150" s="137"/>
      <c r="K150" s="81"/>
      <c r="R150" s="82"/>
      <c r="T150" s="83"/>
      <c r="AA150" s="84"/>
      <c r="AT150" s="81" t="s">
        <v>100</v>
      </c>
      <c r="AU150" s="81" t="s">
        <v>53</v>
      </c>
      <c r="AV150" s="81" t="s">
        <v>12</v>
      </c>
      <c r="AW150" s="81" t="s">
        <v>63</v>
      </c>
      <c r="AX150" s="81" t="s">
        <v>49</v>
      </c>
      <c r="AY150" s="81" t="s">
        <v>93</v>
      </c>
    </row>
    <row r="151" spans="2:51" s="5" customFormat="1" ht="15.75" customHeight="1">
      <c r="B151" s="85"/>
      <c r="E151" s="86"/>
      <c r="F151" s="138" t="s">
        <v>154</v>
      </c>
      <c r="G151" s="139"/>
      <c r="H151" s="139"/>
      <c r="I151" s="139"/>
      <c r="K151" s="87">
        <v>4</v>
      </c>
      <c r="R151" s="88"/>
      <c r="T151" s="89"/>
      <c r="AA151" s="90"/>
      <c r="AT151" s="86" t="s">
        <v>100</v>
      </c>
      <c r="AU151" s="86" t="s">
        <v>53</v>
      </c>
      <c r="AV151" s="86" t="s">
        <v>53</v>
      </c>
      <c r="AW151" s="86" t="s">
        <v>63</v>
      </c>
      <c r="AX151" s="86" t="s">
        <v>12</v>
      </c>
      <c r="AY151" s="86" t="s">
        <v>93</v>
      </c>
    </row>
    <row r="152" spans="2:64" s="5" customFormat="1" ht="27" customHeight="1">
      <c r="B152" s="18"/>
      <c r="C152" s="97" t="s">
        <v>155</v>
      </c>
      <c r="D152" s="97" t="s">
        <v>123</v>
      </c>
      <c r="E152" s="98" t="s">
        <v>156</v>
      </c>
      <c r="F152" s="142" t="s">
        <v>157</v>
      </c>
      <c r="G152" s="143"/>
      <c r="H152" s="143"/>
      <c r="I152" s="143"/>
      <c r="J152" s="99" t="s">
        <v>145</v>
      </c>
      <c r="K152" s="100">
        <v>2</v>
      </c>
      <c r="L152" s="144"/>
      <c r="M152" s="143"/>
      <c r="N152" s="144">
        <f>ROUND($L$152*$K$152,2)</f>
        <v>0</v>
      </c>
      <c r="O152" s="134"/>
      <c r="P152" s="134"/>
      <c r="Q152" s="134"/>
      <c r="R152" s="19"/>
      <c r="T152" s="76"/>
      <c r="U152" s="22" t="s">
        <v>38</v>
      </c>
      <c r="V152" s="77">
        <v>0</v>
      </c>
      <c r="W152" s="77">
        <f>$V$152*$K$152</f>
        <v>0</v>
      </c>
      <c r="X152" s="77">
        <v>0.0031</v>
      </c>
      <c r="Y152" s="77">
        <f>$X$152*$K$152</f>
        <v>0.0062</v>
      </c>
      <c r="Z152" s="77">
        <v>0</v>
      </c>
      <c r="AA152" s="78">
        <f>$Z$152*$K$152</f>
        <v>0</v>
      </c>
      <c r="AR152" s="5" t="s">
        <v>126</v>
      </c>
      <c r="AT152" s="5" t="s">
        <v>123</v>
      </c>
      <c r="AU152" s="5" t="s">
        <v>53</v>
      </c>
      <c r="AY152" s="5" t="s">
        <v>93</v>
      </c>
      <c r="BE152" s="79">
        <f>IF($U$152="základní",$N$152,0)</f>
        <v>0</v>
      </c>
      <c r="BF152" s="79">
        <f>IF($U$152="snížená",$N$152,0)</f>
        <v>0</v>
      </c>
      <c r="BG152" s="79">
        <f>IF($U$152="zákl. přenesená",$N$152,0)</f>
        <v>0</v>
      </c>
      <c r="BH152" s="79">
        <f>IF($U$152="sníž. přenesená",$N$152,0)</f>
        <v>0</v>
      </c>
      <c r="BI152" s="79">
        <f>IF($U$152="nulová",$N$152,0)</f>
        <v>0</v>
      </c>
      <c r="BJ152" s="5" t="s">
        <v>12</v>
      </c>
      <c r="BK152" s="79">
        <f>ROUND($L$152*$K$152,2)</f>
        <v>0</v>
      </c>
      <c r="BL152" s="5" t="s">
        <v>98</v>
      </c>
    </row>
    <row r="153" spans="2:51" s="5" customFormat="1" ht="15.75" customHeight="1">
      <c r="B153" s="80"/>
      <c r="E153" s="81"/>
      <c r="F153" s="136" t="s">
        <v>146</v>
      </c>
      <c r="G153" s="137"/>
      <c r="H153" s="137"/>
      <c r="I153" s="137"/>
      <c r="K153" s="81"/>
      <c r="R153" s="82"/>
      <c r="T153" s="83"/>
      <c r="AA153" s="84"/>
      <c r="AT153" s="81" t="s">
        <v>100</v>
      </c>
      <c r="AU153" s="81" t="s">
        <v>53</v>
      </c>
      <c r="AV153" s="81" t="s">
        <v>12</v>
      </c>
      <c r="AW153" s="81" t="s">
        <v>63</v>
      </c>
      <c r="AX153" s="81" t="s">
        <v>49</v>
      </c>
      <c r="AY153" s="81" t="s">
        <v>93</v>
      </c>
    </row>
    <row r="154" spans="2:51" s="5" customFormat="1" ht="27" customHeight="1">
      <c r="B154" s="80"/>
      <c r="E154" s="81"/>
      <c r="F154" s="136" t="s">
        <v>147</v>
      </c>
      <c r="G154" s="137"/>
      <c r="H154" s="137"/>
      <c r="I154" s="137"/>
      <c r="K154" s="81"/>
      <c r="R154" s="82"/>
      <c r="T154" s="83"/>
      <c r="AA154" s="84"/>
      <c r="AT154" s="81" t="s">
        <v>100</v>
      </c>
      <c r="AU154" s="81" t="s">
        <v>53</v>
      </c>
      <c r="AV154" s="81" t="s">
        <v>12</v>
      </c>
      <c r="AW154" s="81" t="s">
        <v>63</v>
      </c>
      <c r="AX154" s="81" t="s">
        <v>49</v>
      </c>
      <c r="AY154" s="81" t="s">
        <v>93</v>
      </c>
    </row>
    <row r="155" spans="2:51" s="5" customFormat="1" ht="15.75" customHeight="1">
      <c r="B155" s="80"/>
      <c r="E155" s="81"/>
      <c r="F155" s="136" t="s">
        <v>148</v>
      </c>
      <c r="G155" s="137"/>
      <c r="H155" s="137"/>
      <c r="I155" s="137"/>
      <c r="K155" s="81"/>
      <c r="R155" s="82"/>
      <c r="T155" s="83"/>
      <c r="AA155" s="84"/>
      <c r="AT155" s="81" t="s">
        <v>100</v>
      </c>
      <c r="AU155" s="81" t="s">
        <v>53</v>
      </c>
      <c r="AV155" s="81" t="s">
        <v>12</v>
      </c>
      <c r="AW155" s="81" t="s">
        <v>63</v>
      </c>
      <c r="AX155" s="81" t="s">
        <v>49</v>
      </c>
      <c r="AY155" s="81" t="s">
        <v>93</v>
      </c>
    </row>
    <row r="156" spans="2:51" s="5" customFormat="1" ht="15.75" customHeight="1">
      <c r="B156" s="80"/>
      <c r="E156" s="81"/>
      <c r="F156" s="136" t="s">
        <v>158</v>
      </c>
      <c r="G156" s="137"/>
      <c r="H156" s="137"/>
      <c r="I156" s="137"/>
      <c r="K156" s="81"/>
      <c r="R156" s="82"/>
      <c r="T156" s="83"/>
      <c r="AA156" s="84"/>
      <c r="AT156" s="81" t="s">
        <v>100</v>
      </c>
      <c r="AU156" s="81" t="s">
        <v>53</v>
      </c>
      <c r="AV156" s="81" t="s">
        <v>12</v>
      </c>
      <c r="AW156" s="81" t="s">
        <v>63</v>
      </c>
      <c r="AX156" s="81" t="s">
        <v>49</v>
      </c>
      <c r="AY156" s="81" t="s">
        <v>93</v>
      </c>
    </row>
    <row r="157" spans="2:51" s="5" customFormat="1" ht="15.75" customHeight="1">
      <c r="B157" s="85"/>
      <c r="E157" s="86"/>
      <c r="F157" s="138" t="s">
        <v>159</v>
      </c>
      <c r="G157" s="139"/>
      <c r="H157" s="139"/>
      <c r="I157" s="139"/>
      <c r="K157" s="87">
        <v>2</v>
      </c>
      <c r="R157" s="88"/>
      <c r="T157" s="89"/>
      <c r="AA157" s="90"/>
      <c r="AT157" s="86" t="s">
        <v>100</v>
      </c>
      <c r="AU157" s="86" t="s">
        <v>53</v>
      </c>
      <c r="AV157" s="86" t="s">
        <v>53</v>
      </c>
      <c r="AW157" s="86" t="s">
        <v>63</v>
      </c>
      <c r="AX157" s="86" t="s">
        <v>12</v>
      </c>
      <c r="AY157" s="86" t="s">
        <v>93</v>
      </c>
    </row>
    <row r="158" spans="2:64" s="5" customFormat="1" ht="27" customHeight="1">
      <c r="B158" s="18"/>
      <c r="C158" s="72" t="s">
        <v>160</v>
      </c>
      <c r="D158" s="72" t="s">
        <v>94</v>
      </c>
      <c r="E158" s="73" t="s">
        <v>161</v>
      </c>
      <c r="F158" s="133" t="s">
        <v>162</v>
      </c>
      <c r="G158" s="134"/>
      <c r="H158" s="134"/>
      <c r="I158" s="134"/>
      <c r="J158" s="74" t="s">
        <v>145</v>
      </c>
      <c r="K158" s="75">
        <v>2</v>
      </c>
      <c r="L158" s="135"/>
      <c r="M158" s="134"/>
      <c r="N158" s="135">
        <f>ROUND($L$158*$K$158,2)</f>
        <v>0</v>
      </c>
      <c r="O158" s="134"/>
      <c r="P158" s="134"/>
      <c r="Q158" s="134"/>
      <c r="R158" s="19"/>
      <c r="T158" s="76"/>
      <c r="U158" s="22" t="s">
        <v>38</v>
      </c>
      <c r="V158" s="77">
        <v>0.549</v>
      </c>
      <c r="W158" s="77">
        <f>$V$158*$K$158</f>
        <v>1.098</v>
      </c>
      <c r="X158" s="77">
        <v>0.11241</v>
      </c>
      <c r="Y158" s="77">
        <f>$X$158*$K$158</f>
        <v>0.22482</v>
      </c>
      <c r="Z158" s="77">
        <v>0</v>
      </c>
      <c r="AA158" s="78">
        <f>$Z$158*$K$158</f>
        <v>0</v>
      </c>
      <c r="AR158" s="5" t="s">
        <v>98</v>
      </c>
      <c r="AT158" s="5" t="s">
        <v>94</v>
      </c>
      <c r="AU158" s="5" t="s">
        <v>53</v>
      </c>
      <c r="AY158" s="5" t="s">
        <v>93</v>
      </c>
      <c r="BE158" s="79">
        <f>IF($U$158="základní",$N$158,0)</f>
        <v>0</v>
      </c>
      <c r="BF158" s="79">
        <f>IF($U$158="snížená",$N$158,0)</f>
        <v>0</v>
      </c>
      <c r="BG158" s="79">
        <f>IF($U$158="zákl. přenesená",$N$158,0)</f>
        <v>0</v>
      </c>
      <c r="BH158" s="79">
        <f>IF($U$158="sníž. přenesená",$N$158,0)</f>
        <v>0</v>
      </c>
      <c r="BI158" s="79">
        <f>IF($U$158="nulová",$N$158,0)</f>
        <v>0</v>
      </c>
      <c r="BJ158" s="5" t="s">
        <v>12</v>
      </c>
      <c r="BK158" s="79">
        <f>ROUND($L$158*$K$158,2)</f>
        <v>0</v>
      </c>
      <c r="BL158" s="5" t="s">
        <v>98</v>
      </c>
    </row>
    <row r="159" spans="2:51" s="5" customFormat="1" ht="15.75" customHeight="1">
      <c r="B159" s="80"/>
      <c r="E159" s="81"/>
      <c r="F159" s="136" t="s">
        <v>146</v>
      </c>
      <c r="G159" s="137"/>
      <c r="H159" s="137"/>
      <c r="I159" s="137"/>
      <c r="K159" s="81"/>
      <c r="R159" s="82"/>
      <c r="T159" s="83"/>
      <c r="AA159" s="84"/>
      <c r="AT159" s="81" t="s">
        <v>100</v>
      </c>
      <c r="AU159" s="81" t="s">
        <v>53</v>
      </c>
      <c r="AV159" s="81" t="s">
        <v>12</v>
      </c>
      <c r="AW159" s="81" t="s">
        <v>63</v>
      </c>
      <c r="AX159" s="81" t="s">
        <v>49</v>
      </c>
      <c r="AY159" s="81" t="s">
        <v>93</v>
      </c>
    </row>
    <row r="160" spans="2:51" s="5" customFormat="1" ht="15.75" customHeight="1">
      <c r="B160" s="80"/>
      <c r="E160" s="81"/>
      <c r="F160" s="136" t="s">
        <v>163</v>
      </c>
      <c r="G160" s="137"/>
      <c r="H160" s="137"/>
      <c r="I160" s="137"/>
      <c r="K160" s="81"/>
      <c r="R160" s="82"/>
      <c r="T160" s="83"/>
      <c r="AA160" s="84"/>
      <c r="AT160" s="81" t="s">
        <v>100</v>
      </c>
      <c r="AU160" s="81" t="s">
        <v>53</v>
      </c>
      <c r="AV160" s="81" t="s">
        <v>12</v>
      </c>
      <c r="AW160" s="81" t="s">
        <v>63</v>
      </c>
      <c r="AX160" s="81" t="s">
        <v>49</v>
      </c>
      <c r="AY160" s="81" t="s">
        <v>93</v>
      </c>
    </row>
    <row r="161" spans="2:51" s="5" customFormat="1" ht="15.75" customHeight="1">
      <c r="B161" s="85"/>
      <c r="E161" s="86"/>
      <c r="F161" s="138" t="s">
        <v>159</v>
      </c>
      <c r="G161" s="139"/>
      <c r="H161" s="139"/>
      <c r="I161" s="139"/>
      <c r="K161" s="87">
        <v>2</v>
      </c>
      <c r="R161" s="88"/>
      <c r="T161" s="89"/>
      <c r="AA161" s="90"/>
      <c r="AT161" s="86" t="s">
        <v>100</v>
      </c>
      <c r="AU161" s="86" t="s">
        <v>53</v>
      </c>
      <c r="AV161" s="86" t="s">
        <v>53</v>
      </c>
      <c r="AW161" s="86" t="s">
        <v>63</v>
      </c>
      <c r="AX161" s="86" t="s">
        <v>12</v>
      </c>
      <c r="AY161" s="86" t="s">
        <v>93</v>
      </c>
    </row>
    <row r="162" spans="2:64" s="5" customFormat="1" ht="15.75" customHeight="1">
      <c r="B162" s="18"/>
      <c r="C162" s="97" t="s">
        <v>164</v>
      </c>
      <c r="D162" s="97" t="s">
        <v>123</v>
      </c>
      <c r="E162" s="98" t="s">
        <v>165</v>
      </c>
      <c r="F162" s="142" t="s">
        <v>166</v>
      </c>
      <c r="G162" s="143"/>
      <c r="H162" s="143"/>
      <c r="I162" s="143"/>
      <c r="J162" s="99" t="s">
        <v>145</v>
      </c>
      <c r="K162" s="100">
        <v>2</v>
      </c>
      <c r="L162" s="144"/>
      <c r="M162" s="143"/>
      <c r="N162" s="144">
        <f>ROUND($L$162*$K$162,2)</f>
        <v>0</v>
      </c>
      <c r="O162" s="134"/>
      <c r="P162" s="134"/>
      <c r="Q162" s="134"/>
      <c r="R162" s="19"/>
      <c r="T162" s="76"/>
      <c r="U162" s="22" t="s">
        <v>38</v>
      </c>
      <c r="V162" s="77">
        <v>0</v>
      </c>
      <c r="W162" s="77">
        <f>$V$162*$K$162</f>
        <v>0</v>
      </c>
      <c r="X162" s="77">
        <v>0.0061</v>
      </c>
      <c r="Y162" s="77">
        <f>$X$162*$K$162</f>
        <v>0.0122</v>
      </c>
      <c r="Z162" s="77">
        <v>0</v>
      </c>
      <c r="AA162" s="78">
        <f>$Z$162*$K$162</f>
        <v>0</v>
      </c>
      <c r="AR162" s="5" t="s">
        <v>126</v>
      </c>
      <c r="AT162" s="5" t="s">
        <v>123</v>
      </c>
      <c r="AU162" s="5" t="s">
        <v>53</v>
      </c>
      <c r="AY162" s="5" t="s">
        <v>93</v>
      </c>
      <c r="BE162" s="79">
        <f>IF($U$162="základní",$N$162,0)</f>
        <v>0</v>
      </c>
      <c r="BF162" s="79">
        <f>IF($U$162="snížená",$N$162,0)</f>
        <v>0</v>
      </c>
      <c r="BG162" s="79">
        <f>IF($U$162="zákl. přenesená",$N$162,0)</f>
        <v>0</v>
      </c>
      <c r="BH162" s="79">
        <f>IF($U$162="sníž. přenesená",$N$162,0)</f>
        <v>0</v>
      </c>
      <c r="BI162" s="79">
        <f>IF($U$162="nulová",$N$162,0)</f>
        <v>0</v>
      </c>
      <c r="BJ162" s="5" t="s">
        <v>12</v>
      </c>
      <c r="BK162" s="79">
        <f>ROUND($L$162*$K$162,2)</f>
        <v>0</v>
      </c>
      <c r="BL162" s="5" t="s">
        <v>98</v>
      </c>
    </row>
    <row r="163" spans="2:51" s="5" customFormat="1" ht="15.75" customHeight="1">
      <c r="B163" s="80"/>
      <c r="E163" s="81"/>
      <c r="F163" s="136" t="s">
        <v>146</v>
      </c>
      <c r="G163" s="137"/>
      <c r="H163" s="137"/>
      <c r="I163" s="137"/>
      <c r="K163" s="81"/>
      <c r="R163" s="82"/>
      <c r="T163" s="83"/>
      <c r="AA163" s="84"/>
      <c r="AT163" s="81" t="s">
        <v>100</v>
      </c>
      <c r="AU163" s="81" t="s">
        <v>53</v>
      </c>
      <c r="AV163" s="81" t="s">
        <v>12</v>
      </c>
      <c r="AW163" s="81" t="s">
        <v>63</v>
      </c>
      <c r="AX163" s="81" t="s">
        <v>49</v>
      </c>
      <c r="AY163" s="81" t="s">
        <v>93</v>
      </c>
    </row>
    <row r="164" spans="2:51" s="5" customFormat="1" ht="15.75" customHeight="1">
      <c r="B164" s="80"/>
      <c r="E164" s="81"/>
      <c r="F164" s="136" t="s">
        <v>163</v>
      </c>
      <c r="G164" s="137"/>
      <c r="H164" s="137"/>
      <c r="I164" s="137"/>
      <c r="K164" s="81"/>
      <c r="R164" s="82"/>
      <c r="T164" s="83"/>
      <c r="AA164" s="84"/>
      <c r="AT164" s="81" t="s">
        <v>100</v>
      </c>
      <c r="AU164" s="81" t="s">
        <v>53</v>
      </c>
      <c r="AV164" s="81" t="s">
        <v>12</v>
      </c>
      <c r="AW164" s="81" t="s">
        <v>63</v>
      </c>
      <c r="AX164" s="81" t="s">
        <v>49</v>
      </c>
      <c r="AY164" s="81" t="s">
        <v>93</v>
      </c>
    </row>
    <row r="165" spans="2:51" s="5" customFormat="1" ht="15.75" customHeight="1">
      <c r="B165" s="85"/>
      <c r="E165" s="86"/>
      <c r="F165" s="138" t="s">
        <v>159</v>
      </c>
      <c r="G165" s="139"/>
      <c r="H165" s="139"/>
      <c r="I165" s="139"/>
      <c r="K165" s="87">
        <v>2</v>
      </c>
      <c r="R165" s="88"/>
      <c r="T165" s="89"/>
      <c r="AA165" s="90"/>
      <c r="AT165" s="86" t="s">
        <v>100</v>
      </c>
      <c r="AU165" s="86" t="s">
        <v>53</v>
      </c>
      <c r="AV165" s="86" t="s">
        <v>53</v>
      </c>
      <c r="AW165" s="86" t="s">
        <v>63</v>
      </c>
      <c r="AX165" s="86" t="s">
        <v>12</v>
      </c>
      <c r="AY165" s="86" t="s">
        <v>93</v>
      </c>
    </row>
    <row r="166" spans="2:64" s="5" customFormat="1" ht="15.75" customHeight="1">
      <c r="B166" s="18"/>
      <c r="C166" s="97" t="s">
        <v>167</v>
      </c>
      <c r="D166" s="97" t="s">
        <v>123</v>
      </c>
      <c r="E166" s="98" t="s">
        <v>168</v>
      </c>
      <c r="F166" s="142" t="s">
        <v>169</v>
      </c>
      <c r="G166" s="143"/>
      <c r="H166" s="143"/>
      <c r="I166" s="143"/>
      <c r="J166" s="99" t="s">
        <v>145</v>
      </c>
      <c r="K166" s="100">
        <v>2</v>
      </c>
      <c r="L166" s="144"/>
      <c r="M166" s="143"/>
      <c r="N166" s="144">
        <f>ROUND($L$166*$K$166,2)</f>
        <v>0</v>
      </c>
      <c r="O166" s="134"/>
      <c r="P166" s="134"/>
      <c r="Q166" s="134"/>
      <c r="R166" s="19"/>
      <c r="T166" s="76"/>
      <c r="U166" s="22" t="s">
        <v>38</v>
      </c>
      <c r="V166" s="77">
        <v>0</v>
      </c>
      <c r="W166" s="77">
        <f>$V$166*$K$166</f>
        <v>0</v>
      </c>
      <c r="X166" s="77">
        <v>0.0001</v>
      </c>
      <c r="Y166" s="77">
        <f>$X$166*$K$166</f>
        <v>0.0002</v>
      </c>
      <c r="Z166" s="77">
        <v>0</v>
      </c>
      <c r="AA166" s="78">
        <f>$Z$166*$K$166</f>
        <v>0</v>
      </c>
      <c r="AR166" s="5" t="s">
        <v>126</v>
      </c>
      <c r="AT166" s="5" t="s">
        <v>123</v>
      </c>
      <c r="AU166" s="5" t="s">
        <v>53</v>
      </c>
      <c r="AY166" s="5" t="s">
        <v>93</v>
      </c>
      <c r="BE166" s="79">
        <f>IF($U$166="základní",$N$166,0)</f>
        <v>0</v>
      </c>
      <c r="BF166" s="79">
        <f>IF($U$166="snížená",$N$166,0)</f>
        <v>0</v>
      </c>
      <c r="BG166" s="79">
        <f>IF($U$166="zákl. přenesená",$N$166,0)</f>
        <v>0</v>
      </c>
      <c r="BH166" s="79">
        <f>IF($U$166="sníž. přenesená",$N$166,0)</f>
        <v>0</v>
      </c>
      <c r="BI166" s="79">
        <f>IF($U$166="nulová",$N$166,0)</f>
        <v>0</v>
      </c>
      <c r="BJ166" s="5" t="s">
        <v>12</v>
      </c>
      <c r="BK166" s="79">
        <f>ROUND($L$166*$K$166,2)</f>
        <v>0</v>
      </c>
      <c r="BL166" s="5" t="s">
        <v>98</v>
      </c>
    </row>
    <row r="167" spans="2:51" s="5" customFormat="1" ht="15.75" customHeight="1">
      <c r="B167" s="80"/>
      <c r="E167" s="81"/>
      <c r="F167" s="136" t="s">
        <v>146</v>
      </c>
      <c r="G167" s="137"/>
      <c r="H167" s="137"/>
      <c r="I167" s="137"/>
      <c r="K167" s="81"/>
      <c r="R167" s="82"/>
      <c r="T167" s="83"/>
      <c r="AA167" s="84"/>
      <c r="AT167" s="81" t="s">
        <v>100</v>
      </c>
      <c r="AU167" s="81" t="s">
        <v>53</v>
      </c>
      <c r="AV167" s="81" t="s">
        <v>12</v>
      </c>
      <c r="AW167" s="81" t="s">
        <v>63</v>
      </c>
      <c r="AX167" s="81" t="s">
        <v>49</v>
      </c>
      <c r="AY167" s="81" t="s">
        <v>93</v>
      </c>
    </row>
    <row r="168" spans="2:51" s="5" customFormat="1" ht="15.75" customHeight="1">
      <c r="B168" s="80"/>
      <c r="E168" s="81"/>
      <c r="F168" s="136" t="s">
        <v>163</v>
      </c>
      <c r="G168" s="137"/>
      <c r="H168" s="137"/>
      <c r="I168" s="137"/>
      <c r="K168" s="81"/>
      <c r="R168" s="82"/>
      <c r="T168" s="83"/>
      <c r="AA168" s="84"/>
      <c r="AT168" s="81" t="s">
        <v>100</v>
      </c>
      <c r="AU168" s="81" t="s">
        <v>53</v>
      </c>
      <c r="AV168" s="81" t="s">
        <v>12</v>
      </c>
      <c r="AW168" s="81" t="s">
        <v>63</v>
      </c>
      <c r="AX168" s="81" t="s">
        <v>49</v>
      </c>
      <c r="AY168" s="81" t="s">
        <v>93</v>
      </c>
    </row>
    <row r="169" spans="2:51" s="5" customFormat="1" ht="15.75" customHeight="1">
      <c r="B169" s="85"/>
      <c r="E169" s="86"/>
      <c r="F169" s="138" t="s">
        <v>159</v>
      </c>
      <c r="G169" s="139"/>
      <c r="H169" s="139"/>
      <c r="I169" s="139"/>
      <c r="K169" s="87">
        <v>2</v>
      </c>
      <c r="R169" s="88"/>
      <c r="T169" s="89"/>
      <c r="AA169" s="90"/>
      <c r="AT169" s="86" t="s">
        <v>100</v>
      </c>
      <c r="AU169" s="86" t="s">
        <v>53</v>
      </c>
      <c r="AV169" s="86" t="s">
        <v>53</v>
      </c>
      <c r="AW169" s="86" t="s">
        <v>63</v>
      </c>
      <c r="AX169" s="86" t="s">
        <v>12</v>
      </c>
      <c r="AY169" s="86" t="s">
        <v>93</v>
      </c>
    </row>
    <row r="170" spans="2:64" s="5" customFormat="1" ht="15.75" customHeight="1">
      <c r="B170" s="18"/>
      <c r="C170" s="97" t="s">
        <v>5</v>
      </c>
      <c r="D170" s="97" t="s">
        <v>123</v>
      </c>
      <c r="E170" s="98" t="s">
        <v>170</v>
      </c>
      <c r="F170" s="142" t="s">
        <v>171</v>
      </c>
      <c r="G170" s="143"/>
      <c r="H170" s="143"/>
      <c r="I170" s="143"/>
      <c r="J170" s="99" t="s">
        <v>145</v>
      </c>
      <c r="K170" s="100">
        <v>8</v>
      </c>
      <c r="L170" s="144"/>
      <c r="M170" s="143"/>
      <c r="N170" s="144">
        <f>ROUND($L$170*$K$170,2)</f>
        <v>0</v>
      </c>
      <c r="O170" s="134"/>
      <c r="P170" s="134"/>
      <c r="Q170" s="134"/>
      <c r="R170" s="19"/>
      <c r="T170" s="76"/>
      <c r="U170" s="22" t="s">
        <v>38</v>
      </c>
      <c r="V170" s="77">
        <v>0</v>
      </c>
      <c r="W170" s="77">
        <f>$V$170*$K$170</f>
        <v>0</v>
      </c>
      <c r="X170" s="77">
        <v>0.00035</v>
      </c>
      <c r="Y170" s="77">
        <f>$X$170*$K$170</f>
        <v>0.0028</v>
      </c>
      <c r="Z170" s="77">
        <v>0</v>
      </c>
      <c r="AA170" s="78">
        <f>$Z$170*$K$170</f>
        <v>0</v>
      </c>
      <c r="AR170" s="5" t="s">
        <v>126</v>
      </c>
      <c r="AT170" s="5" t="s">
        <v>123</v>
      </c>
      <c r="AU170" s="5" t="s">
        <v>53</v>
      </c>
      <c r="AY170" s="5" t="s">
        <v>93</v>
      </c>
      <c r="BE170" s="79">
        <f>IF($U$170="základní",$N$170,0)</f>
        <v>0</v>
      </c>
      <c r="BF170" s="79">
        <f>IF($U$170="snížená",$N$170,0)</f>
        <v>0</v>
      </c>
      <c r="BG170" s="79">
        <f>IF($U$170="zákl. přenesená",$N$170,0)</f>
        <v>0</v>
      </c>
      <c r="BH170" s="79">
        <f>IF($U$170="sníž. přenesená",$N$170,0)</f>
        <v>0</v>
      </c>
      <c r="BI170" s="79">
        <f>IF($U$170="nulová",$N$170,0)</f>
        <v>0</v>
      </c>
      <c r="BJ170" s="5" t="s">
        <v>12</v>
      </c>
      <c r="BK170" s="79">
        <f>ROUND($L$170*$K$170,2)</f>
        <v>0</v>
      </c>
      <c r="BL170" s="5" t="s">
        <v>98</v>
      </c>
    </row>
    <row r="171" spans="2:51" s="5" customFormat="1" ht="15.75" customHeight="1">
      <c r="B171" s="80"/>
      <c r="E171" s="81"/>
      <c r="F171" s="136" t="s">
        <v>146</v>
      </c>
      <c r="G171" s="137"/>
      <c r="H171" s="137"/>
      <c r="I171" s="137"/>
      <c r="K171" s="81"/>
      <c r="R171" s="82"/>
      <c r="T171" s="83"/>
      <c r="AA171" s="84"/>
      <c r="AT171" s="81" t="s">
        <v>100</v>
      </c>
      <c r="AU171" s="81" t="s">
        <v>53</v>
      </c>
      <c r="AV171" s="81" t="s">
        <v>12</v>
      </c>
      <c r="AW171" s="81" t="s">
        <v>63</v>
      </c>
      <c r="AX171" s="81" t="s">
        <v>49</v>
      </c>
      <c r="AY171" s="81" t="s">
        <v>93</v>
      </c>
    </row>
    <row r="172" spans="2:51" s="5" customFormat="1" ht="15.75" customHeight="1">
      <c r="B172" s="80"/>
      <c r="E172" s="81"/>
      <c r="F172" s="136" t="s">
        <v>172</v>
      </c>
      <c r="G172" s="137"/>
      <c r="H172" s="137"/>
      <c r="I172" s="137"/>
      <c r="K172" s="81"/>
      <c r="R172" s="82"/>
      <c r="T172" s="83"/>
      <c r="AA172" s="84"/>
      <c r="AT172" s="81" t="s">
        <v>100</v>
      </c>
      <c r="AU172" s="81" t="s">
        <v>53</v>
      </c>
      <c r="AV172" s="81" t="s">
        <v>12</v>
      </c>
      <c r="AW172" s="81" t="s">
        <v>63</v>
      </c>
      <c r="AX172" s="81" t="s">
        <v>49</v>
      </c>
      <c r="AY172" s="81" t="s">
        <v>93</v>
      </c>
    </row>
    <row r="173" spans="2:51" s="5" customFormat="1" ht="15.75" customHeight="1">
      <c r="B173" s="85"/>
      <c r="E173" s="86"/>
      <c r="F173" s="138" t="s">
        <v>173</v>
      </c>
      <c r="G173" s="139"/>
      <c r="H173" s="139"/>
      <c r="I173" s="139"/>
      <c r="K173" s="87">
        <v>8</v>
      </c>
      <c r="R173" s="88"/>
      <c r="T173" s="89"/>
      <c r="AA173" s="90"/>
      <c r="AT173" s="86" t="s">
        <v>100</v>
      </c>
      <c r="AU173" s="86" t="s">
        <v>53</v>
      </c>
      <c r="AV173" s="86" t="s">
        <v>53</v>
      </c>
      <c r="AW173" s="86" t="s">
        <v>63</v>
      </c>
      <c r="AX173" s="86" t="s">
        <v>12</v>
      </c>
      <c r="AY173" s="86" t="s">
        <v>93</v>
      </c>
    </row>
    <row r="174" spans="2:64" s="5" customFormat="1" ht="27" customHeight="1">
      <c r="B174" s="18"/>
      <c r="C174" s="72" t="s">
        <v>174</v>
      </c>
      <c r="D174" s="72" t="s">
        <v>94</v>
      </c>
      <c r="E174" s="73" t="s">
        <v>175</v>
      </c>
      <c r="F174" s="133" t="s">
        <v>176</v>
      </c>
      <c r="G174" s="134"/>
      <c r="H174" s="134"/>
      <c r="I174" s="134"/>
      <c r="J174" s="74" t="s">
        <v>177</v>
      </c>
      <c r="K174" s="75">
        <v>68</v>
      </c>
      <c r="L174" s="135"/>
      <c r="M174" s="134"/>
      <c r="N174" s="135">
        <f>ROUND($L$174*$K$174,2)</f>
        <v>0</v>
      </c>
      <c r="O174" s="134"/>
      <c r="P174" s="134"/>
      <c r="Q174" s="134"/>
      <c r="R174" s="19"/>
      <c r="T174" s="76"/>
      <c r="U174" s="22" t="s">
        <v>38</v>
      </c>
      <c r="V174" s="77">
        <v>0.003</v>
      </c>
      <c r="W174" s="77">
        <f>$V$174*$K$174</f>
        <v>0.20400000000000001</v>
      </c>
      <c r="X174" s="77">
        <v>0.00033</v>
      </c>
      <c r="Y174" s="77">
        <f>$X$174*$K$174</f>
        <v>0.02244</v>
      </c>
      <c r="Z174" s="77">
        <v>0</v>
      </c>
      <c r="AA174" s="78">
        <f>$Z$174*$K$174</f>
        <v>0</v>
      </c>
      <c r="AR174" s="5" t="s">
        <v>98</v>
      </c>
      <c r="AT174" s="5" t="s">
        <v>94</v>
      </c>
      <c r="AU174" s="5" t="s">
        <v>53</v>
      </c>
      <c r="AY174" s="5" t="s">
        <v>93</v>
      </c>
      <c r="BE174" s="79">
        <f>IF($U$174="základní",$N$174,0)</f>
        <v>0</v>
      </c>
      <c r="BF174" s="79">
        <f>IF($U$174="snížená",$N$174,0)</f>
        <v>0</v>
      </c>
      <c r="BG174" s="79">
        <f>IF($U$174="zákl. přenesená",$N$174,0)</f>
        <v>0</v>
      </c>
      <c r="BH174" s="79">
        <f>IF($U$174="sníž. přenesená",$N$174,0)</f>
        <v>0</v>
      </c>
      <c r="BI174" s="79">
        <f>IF($U$174="nulová",$N$174,0)</f>
        <v>0</v>
      </c>
      <c r="BJ174" s="5" t="s">
        <v>12</v>
      </c>
      <c r="BK174" s="79">
        <f>ROUND($L$174*$K$174,2)</f>
        <v>0</v>
      </c>
      <c r="BL174" s="5" t="s">
        <v>98</v>
      </c>
    </row>
    <row r="175" spans="2:51" s="5" customFormat="1" ht="15.75" customHeight="1">
      <c r="B175" s="80"/>
      <c r="E175" s="81"/>
      <c r="F175" s="136" t="s">
        <v>146</v>
      </c>
      <c r="G175" s="137"/>
      <c r="H175" s="137"/>
      <c r="I175" s="137"/>
      <c r="K175" s="81"/>
      <c r="R175" s="82"/>
      <c r="T175" s="83"/>
      <c r="AA175" s="84"/>
      <c r="AT175" s="81" t="s">
        <v>100</v>
      </c>
      <c r="AU175" s="81" t="s">
        <v>53</v>
      </c>
      <c r="AV175" s="81" t="s">
        <v>12</v>
      </c>
      <c r="AW175" s="81" t="s">
        <v>63</v>
      </c>
      <c r="AX175" s="81" t="s">
        <v>49</v>
      </c>
      <c r="AY175" s="81" t="s">
        <v>93</v>
      </c>
    </row>
    <row r="176" spans="2:51" s="5" customFormat="1" ht="15.75" customHeight="1">
      <c r="B176" s="80"/>
      <c r="E176" s="81"/>
      <c r="F176" s="136" t="s">
        <v>178</v>
      </c>
      <c r="G176" s="137"/>
      <c r="H176" s="137"/>
      <c r="I176" s="137"/>
      <c r="K176" s="81"/>
      <c r="R176" s="82"/>
      <c r="T176" s="83"/>
      <c r="AA176" s="84"/>
      <c r="AT176" s="81" t="s">
        <v>100</v>
      </c>
      <c r="AU176" s="81" t="s">
        <v>53</v>
      </c>
      <c r="AV176" s="81" t="s">
        <v>12</v>
      </c>
      <c r="AW176" s="81" t="s">
        <v>63</v>
      </c>
      <c r="AX176" s="81" t="s">
        <v>49</v>
      </c>
      <c r="AY176" s="81" t="s">
        <v>93</v>
      </c>
    </row>
    <row r="177" spans="2:51" s="5" customFormat="1" ht="15.75" customHeight="1">
      <c r="B177" s="80"/>
      <c r="E177" s="81"/>
      <c r="F177" s="136" t="s">
        <v>179</v>
      </c>
      <c r="G177" s="137"/>
      <c r="H177" s="137"/>
      <c r="I177" s="137"/>
      <c r="K177" s="81"/>
      <c r="R177" s="82"/>
      <c r="T177" s="83"/>
      <c r="AA177" s="84"/>
      <c r="AT177" s="81" t="s">
        <v>100</v>
      </c>
      <c r="AU177" s="81" t="s">
        <v>53</v>
      </c>
      <c r="AV177" s="81" t="s">
        <v>12</v>
      </c>
      <c r="AW177" s="81" t="s">
        <v>63</v>
      </c>
      <c r="AX177" s="81" t="s">
        <v>49</v>
      </c>
      <c r="AY177" s="81" t="s">
        <v>93</v>
      </c>
    </row>
    <row r="178" spans="2:51" s="5" customFormat="1" ht="15.75" customHeight="1">
      <c r="B178" s="85"/>
      <c r="E178" s="86"/>
      <c r="F178" s="138" t="s">
        <v>180</v>
      </c>
      <c r="G178" s="139"/>
      <c r="H178" s="139"/>
      <c r="I178" s="139"/>
      <c r="K178" s="87">
        <v>68</v>
      </c>
      <c r="R178" s="88"/>
      <c r="T178" s="89"/>
      <c r="AA178" s="90"/>
      <c r="AT178" s="86" t="s">
        <v>100</v>
      </c>
      <c r="AU178" s="86" t="s">
        <v>53</v>
      </c>
      <c r="AV178" s="86" t="s">
        <v>53</v>
      </c>
      <c r="AW178" s="86" t="s">
        <v>63</v>
      </c>
      <c r="AX178" s="86" t="s">
        <v>12</v>
      </c>
      <c r="AY178" s="86" t="s">
        <v>93</v>
      </c>
    </row>
    <row r="179" spans="2:64" s="5" customFormat="1" ht="39" customHeight="1">
      <c r="B179" s="18"/>
      <c r="C179" s="72" t="s">
        <v>181</v>
      </c>
      <c r="D179" s="72" t="s">
        <v>94</v>
      </c>
      <c r="E179" s="73" t="s">
        <v>182</v>
      </c>
      <c r="F179" s="133" t="s">
        <v>183</v>
      </c>
      <c r="G179" s="134"/>
      <c r="H179" s="134"/>
      <c r="I179" s="134"/>
      <c r="J179" s="74" t="s">
        <v>177</v>
      </c>
      <c r="K179" s="75">
        <v>130</v>
      </c>
      <c r="L179" s="135"/>
      <c r="M179" s="134"/>
      <c r="N179" s="135">
        <f>ROUND($L$179*$K$179,2)</f>
        <v>0</v>
      </c>
      <c r="O179" s="134"/>
      <c r="P179" s="134"/>
      <c r="Q179" s="134"/>
      <c r="R179" s="19"/>
      <c r="T179" s="76"/>
      <c r="U179" s="22" t="s">
        <v>38</v>
      </c>
      <c r="V179" s="77">
        <v>0.003</v>
      </c>
      <c r="W179" s="77">
        <f>$V$179*$K$179</f>
        <v>0.39</v>
      </c>
      <c r="X179" s="77">
        <v>0.00011</v>
      </c>
      <c r="Y179" s="77">
        <f>$X$179*$K$179</f>
        <v>0.0143</v>
      </c>
      <c r="Z179" s="77">
        <v>0</v>
      </c>
      <c r="AA179" s="78">
        <f>$Z$179*$K$179</f>
        <v>0</v>
      </c>
      <c r="AR179" s="5" t="s">
        <v>98</v>
      </c>
      <c r="AT179" s="5" t="s">
        <v>94</v>
      </c>
      <c r="AU179" s="5" t="s">
        <v>53</v>
      </c>
      <c r="AY179" s="5" t="s">
        <v>93</v>
      </c>
      <c r="BE179" s="79">
        <f>IF($U$179="základní",$N$179,0)</f>
        <v>0</v>
      </c>
      <c r="BF179" s="79">
        <f>IF($U$179="snížená",$N$179,0)</f>
        <v>0</v>
      </c>
      <c r="BG179" s="79">
        <f>IF($U$179="zákl. přenesená",$N$179,0)</f>
        <v>0</v>
      </c>
      <c r="BH179" s="79">
        <f>IF($U$179="sníž. přenesená",$N$179,0)</f>
        <v>0</v>
      </c>
      <c r="BI179" s="79">
        <f>IF($U$179="nulová",$N$179,0)</f>
        <v>0</v>
      </c>
      <c r="BJ179" s="5" t="s">
        <v>12</v>
      </c>
      <c r="BK179" s="79">
        <f>ROUND($L$179*$K$179,2)</f>
        <v>0</v>
      </c>
      <c r="BL179" s="5" t="s">
        <v>98</v>
      </c>
    </row>
    <row r="180" spans="2:51" s="5" customFormat="1" ht="15.75" customHeight="1">
      <c r="B180" s="80"/>
      <c r="E180" s="81"/>
      <c r="F180" s="136" t="s">
        <v>146</v>
      </c>
      <c r="G180" s="137"/>
      <c r="H180" s="137"/>
      <c r="I180" s="137"/>
      <c r="K180" s="81"/>
      <c r="R180" s="82"/>
      <c r="T180" s="83"/>
      <c r="AA180" s="84"/>
      <c r="AT180" s="81" t="s">
        <v>100</v>
      </c>
      <c r="AU180" s="81" t="s">
        <v>53</v>
      </c>
      <c r="AV180" s="81" t="s">
        <v>12</v>
      </c>
      <c r="AW180" s="81" t="s">
        <v>63</v>
      </c>
      <c r="AX180" s="81" t="s">
        <v>49</v>
      </c>
      <c r="AY180" s="81" t="s">
        <v>93</v>
      </c>
    </row>
    <row r="181" spans="2:51" s="5" customFormat="1" ht="15.75" customHeight="1">
      <c r="B181" s="80"/>
      <c r="E181" s="81"/>
      <c r="F181" s="136" t="s">
        <v>178</v>
      </c>
      <c r="G181" s="137"/>
      <c r="H181" s="137"/>
      <c r="I181" s="137"/>
      <c r="K181" s="81"/>
      <c r="R181" s="82"/>
      <c r="T181" s="83"/>
      <c r="AA181" s="84"/>
      <c r="AT181" s="81" t="s">
        <v>100</v>
      </c>
      <c r="AU181" s="81" t="s">
        <v>53</v>
      </c>
      <c r="AV181" s="81" t="s">
        <v>12</v>
      </c>
      <c r="AW181" s="81" t="s">
        <v>63</v>
      </c>
      <c r="AX181" s="81" t="s">
        <v>49</v>
      </c>
      <c r="AY181" s="81" t="s">
        <v>93</v>
      </c>
    </row>
    <row r="182" spans="2:51" s="5" customFormat="1" ht="15.75" customHeight="1">
      <c r="B182" s="80"/>
      <c r="E182" s="81"/>
      <c r="F182" s="136" t="s">
        <v>184</v>
      </c>
      <c r="G182" s="137"/>
      <c r="H182" s="137"/>
      <c r="I182" s="137"/>
      <c r="K182" s="81"/>
      <c r="R182" s="82"/>
      <c r="T182" s="83"/>
      <c r="AA182" s="84"/>
      <c r="AT182" s="81" t="s">
        <v>100</v>
      </c>
      <c r="AU182" s="81" t="s">
        <v>53</v>
      </c>
      <c r="AV182" s="81" t="s">
        <v>12</v>
      </c>
      <c r="AW182" s="81" t="s">
        <v>63</v>
      </c>
      <c r="AX182" s="81" t="s">
        <v>49</v>
      </c>
      <c r="AY182" s="81" t="s">
        <v>93</v>
      </c>
    </row>
    <row r="183" spans="2:51" s="5" customFormat="1" ht="15.75" customHeight="1">
      <c r="B183" s="85"/>
      <c r="E183" s="86"/>
      <c r="F183" s="138" t="s">
        <v>185</v>
      </c>
      <c r="G183" s="139"/>
      <c r="H183" s="139"/>
      <c r="I183" s="139"/>
      <c r="K183" s="87">
        <v>130</v>
      </c>
      <c r="R183" s="88"/>
      <c r="T183" s="89"/>
      <c r="AA183" s="90"/>
      <c r="AT183" s="86" t="s">
        <v>100</v>
      </c>
      <c r="AU183" s="86" t="s">
        <v>53</v>
      </c>
      <c r="AV183" s="86" t="s">
        <v>53</v>
      </c>
      <c r="AW183" s="86" t="s">
        <v>63</v>
      </c>
      <c r="AX183" s="86" t="s">
        <v>12</v>
      </c>
      <c r="AY183" s="86" t="s">
        <v>93</v>
      </c>
    </row>
    <row r="184" spans="2:64" s="5" customFormat="1" ht="39" customHeight="1">
      <c r="B184" s="18"/>
      <c r="C184" s="72" t="s">
        <v>186</v>
      </c>
      <c r="D184" s="72" t="s">
        <v>94</v>
      </c>
      <c r="E184" s="73" t="s">
        <v>187</v>
      </c>
      <c r="F184" s="133" t="s">
        <v>188</v>
      </c>
      <c r="G184" s="134"/>
      <c r="H184" s="134"/>
      <c r="I184" s="134"/>
      <c r="J184" s="74" t="s">
        <v>116</v>
      </c>
      <c r="K184" s="75">
        <v>18.75</v>
      </c>
      <c r="L184" s="135"/>
      <c r="M184" s="134"/>
      <c r="N184" s="135">
        <f>ROUND($L$184*$K$184,2)</f>
        <v>0</v>
      </c>
      <c r="O184" s="134"/>
      <c r="P184" s="134"/>
      <c r="Q184" s="134"/>
      <c r="R184" s="19"/>
      <c r="T184" s="76"/>
      <c r="U184" s="22" t="s">
        <v>38</v>
      </c>
      <c r="V184" s="77">
        <v>0.129</v>
      </c>
      <c r="W184" s="77">
        <f>$V$184*$K$184</f>
        <v>2.41875</v>
      </c>
      <c r="X184" s="77">
        <v>0.0026</v>
      </c>
      <c r="Y184" s="77">
        <f>$X$184*$K$184</f>
        <v>0.048749999999999995</v>
      </c>
      <c r="Z184" s="77">
        <v>0</v>
      </c>
      <c r="AA184" s="78">
        <f>$Z$184*$K$184</f>
        <v>0</v>
      </c>
      <c r="AR184" s="5" t="s">
        <v>98</v>
      </c>
      <c r="AT184" s="5" t="s">
        <v>94</v>
      </c>
      <c r="AU184" s="5" t="s">
        <v>53</v>
      </c>
      <c r="AY184" s="5" t="s">
        <v>93</v>
      </c>
      <c r="BE184" s="79">
        <f>IF($U$184="základní",$N$184,0)</f>
        <v>0</v>
      </c>
      <c r="BF184" s="79">
        <f>IF($U$184="snížená",$N$184,0)</f>
        <v>0</v>
      </c>
      <c r="BG184" s="79">
        <f>IF($U$184="zákl. přenesená",$N$184,0)</f>
        <v>0</v>
      </c>
      <c r="BH184" s="79">
        <f>IF($U$184="sníž. přenesená",$N$184,0)</f>
        <v>0</v>
      </c>
      <c r="BI184" s="79">
        <f>IF($U$184="nulová",$N$184,0)</f>
        <v>0</v>
      </c>
      <c r="BJ184" s="5" t="s">
        <v>12</v>
      </c>
      <c r="BK184" s="79">
        <f>ROUND($L$184*$K$184,2)</f>
        <v>0</v>
      </c>
      <c r="BL184" s="5" t="s">
        <v>98</v>
      </c>
    </row>
    <row r="185" spans="2:51" s="5" customFormat="1" ht="15.75" customHeight="1">
      <c r="B185" s="80"/>
      <c r="E185" s="81"/>
      <c r="F185" s="136" t="s">
        <v>146</v>
      </c>
      <c r="G185" s="137"/>
      <c r="H185" s="137"/>
      <c r="I185" s="137"/>
      <c r="K185" s="81"/>
      <c r="R185" s="82"/>
      <c r="T185" s="83"/>
      <c r="AA185" s="84"/>
      <c r="AT185" s="81" t="s">
        <v>100</v>
      </c>
      <c r="AU185" s="81" t="s">
        <v>53</v>
      </c>
      <c r="AV185" s="81" t="s">
        <v>12</v>
      </c>
      <c r="AW185" s="81" t="s">
        <v>63</v>
      </c>
      <c r="AX185" s="81" t="s">
        <v>49</v>
      </c>
      <c r="AY185" s="81" t="s">
        <v>93</v>
      </c>
    </row>
    <row r="186" spans="2:51" s="5" customFormat="1" ht="15.75" customHeight="1">
      <c r="B186" s="80"/>
      <c r="E186" s="81"/>
      <c r="F186" s="136" t="s">
        <v>178</v>
      </c>
      <c r="G186" s="137"/>
      <c r="H186" s="137"/>
      <c r="I186" s="137"/>
      <c r="K186" s="81"/>
      <c r="R186" s="82"/>
      <c r="T186" s="83"/>
      <c r="AA186" s="84"/>
      <c r="AT186" s="81" t="s">
        <v>100</v>
      </c>
      <c r="AU186" s="81" t="s">
        <v>53</v>
      </c>
      <c r="AV186" s="81" t="s">
        <v>12</v>
      </c>
      <c r="AW186" s="81" t="s">
        <v>63</v>
      </c>
      <c r="AX186" s="81" t="s">
        <v>49</v>
      </c>
      <c r="AY186" s="81" t="s">
        <v>93</v>
      </c>
    </row>
    <row r="187" spans="2:51" s="5" customFormat="1" ht="15.75" customHeight="1">
      <c r="B187" s="80"/>
      <c r="E187" s="81"/>
      <c r="F187" s="136" t="s">
        <v>189</v>
      </c>
      <c r="G187" s="137"/>
      <c r="H187" s="137"/>
      <c r="I187" s="137"/>
      <c r="K187" s="81"/>
      <c r="R187" s="82"/>
      <c r="T187" s="83"/>
      <c r="AA187" s="84"/>
      <c r="AT187" s="81" t="s">
        <v>100</v>
      </c>
      <c r="AU187" s="81" t="s">
        <v>53</v>
      </c>
      <c r="AV187" s="81" t="s">
        <v>12</v>
      </c>
      <c r="AW187" s="81" t="s">
        <v>63</v>
      </c>
      <c r="AX187" s="81" t="s">
        <v>49</v>
      </c>
      <c r="AY187" s="81" t="s">
        <v>93</v>
      </c>
    </row>
    <row r="188" spans="2:51" s="5" customFormat="1" ht="15.75" customHeight="1">
      <c r="B188" s="85"/>
      <c r="E188" s="86"/>
      <c r="F188" s="138" t="s">
        <v>190</v>
      </c>
      <c r="G188" s="139"/>
      <c r="H188" s="139"/>
      <c r="I188" s="139"/>
      <c r="K188" s="87">
        <v>3</v>
      </c>
      <c r="R188" s="88"/>
      <c r="T188" s="89"/>
      <c r="AA188" s="90"/>
      <c r="AT188" s="86" t="s">
        <v>100</v>
      </c>
      <c r="AU188" s="86" t="s">
        <v>53</v>
      </c>
      <c r="AV188" s="86" t="s">
        <v>53</v>
      </c>
      <c r="AW188" s="86" t="s">
        <v>63</v>
      </c>
      <c r="AX188" s="86" t="s">
        <v>49</v>
      </c>
      <c r="AY188" s="86" t="s">
        <v>93</v>
      </c>
    </row>
    <row r="189" spans="2:51" s="5" customFormat="1" ht="15.75" customHeight="1">
      <c r="B189" s="80"/>
      <c r="E189" s="81"/>
      <c r="F189" s="136" t="s">
        <v>191</v>
      </c>
      <c r="G189" s="137"/>
      <c r="H189" s="137"/>
      <c r="I189" s="137"/>
      <c r="K189" s="81"/>
      <c r="R189" s="82"/>
      <c r="T189" s="83"/>
      <c r="AA189" s="84"/>
      <c r="AT189" s="81" t="s">
        <v>100</v>
      </c>
      <c r="AU189" s="81" t="s">
        <v>53</v>
      </c>
      <c r="AV189" s="81" t="s">
        <v>12</v>
      </c>
      <c r="AW189" s="81" t="s">
        <v>63</v>
      </c>
      <c r="AX189" s="81" t="s">
        <v>49</v>
      </c>
      <c r="AY189" s="81" t="s">
        <v>93</v>
      </c>
    </row>
    <row r="190" spans="2:51" s="5" customFormat="1" ht="15.75" customHeight="1">
      <c r="B190" s="85"/>
      <c r="E190" s="86"/>
      <c r="F190" s="138" t="s">
        <v>192</v>
      </c>
      <c r="G190" s="139"/>
      <c r="H190" s="139"/>
      <c r="I190" s="139"/>
      <c r="K190" s="87">
        <v>9.75</v>
      </c>
      <c r="R190" s="88"/>
      <c r="T190" s="89"/>
      <c r="AA190" s="90"/>
      <c r="AT190" s="86" t="s">
        <v>100</v>
      </c>
      <c r="AU190" s="86" t="s">
        <v>53</v>
      </c>
      <c r="AV190" s="86" t="s">
        <v>53</v>
      </c>
      <c r="AW190" s="86" t="s">
        <v>63</v>
      </c>
      <c r="AX190" s="86" t="s">
        <v>49</v>
      </c>
      <c r="AY190" s="86" t="s">
        <v>93</v>
      </c>
    </row>
    <row r="191" spans="2:51" s="5" customFormat="1" ht="15.75" customHeight="1">
      <c r="B191" s="80"/>
      <c r="E191" s="81"/>
      <c r="F191" s="136" t="s">
        <v>193</v>
      </c>
      <c r="G191" s="137"/>
      <c r="H191" s="137"/>
      <c r="I191" s="137"/>
      <c r="K191" s="81"/>
      <c r="R191" s="82"/>
      <c r="T191" s="83"/>
      <c r="AA191" s="84"/>
      <c r="AT191" s="81" t="s">
        <v>100</v>
      </c>
      <c r="AU191" s="81" t="s">
        <v>53</v>
      </c>
      <c r="AV191" s="81" t="s">
        <v>12</v>
      </c>
      <c r="AW191" s="81" t="s">
        <v>63</v>
      </c>
      <c r="AX191" s="81" t="s">
        <v>49</v>
      </c>
      <c r="AY191" s="81" t="s">
        <v>93</v>
      </c>
    </row>
    <row r="192" spans="2:51" s="5" customFormat="1" ht="15.75" customHeight="1">
      <c r="B192" s="85"/>
      <c r="E192" s="86"/>
      <c r="F192" s="138" t="s">
        <v>194</v>
      </c>
      <c r="G192" s="139"/>
      <c r="H192" s="139"/>
      <c r="I192" s="139"/>
      <c r="K192" s="87">
        <v>6</v>
      </c>
      <c r="R192" s="88"/>
      <c r="T192" s="89"/>
      <c r="AA192" s="90"/>
      <c r="AT192" s="86" t="s">
        <v>100</v>
      </c>
      <c r="AU192" s="86" t="s">
        <v>53</v>
      </c>
      <c r="AV192" s="86" t="s">
        <v>53</v>
      </c>
      <c r="AW192" s="86" t="s">
        <v>63</v>
      </c>
      <c r="AX192" s="86" t="s">
        <v>49</v>
      </c>
      <c r="AY192" s="86" t="s">
        <v>93</v>
      </c>
    </row>
    <row r="193" spans="2:51" s="5" customFormat="1" ht="15.75" customHeight="1">
      <c r="B193" s="91"/>
      <c r="E193" s="92"/>
      <c r="F193" s="140" t="s">
        <v>108</v>
      </c>
      <c r="G193" s="141"/>
      <c r="H193" s="141"/>
      <c r="I193" s="141"/>
      <c r="K193" s="93">
        <v>18.75</v>
      </c>
      <c r="R193" s="94"/>
      <c r="T193" s="95"/>
      <c r="AA193" s="96"/>
      <c r="AT193" s="92" t="s">
        <v>100</v>
      </c>
      <c r="AU193" s="92" t="s">
        <v>53</v>
      </c>
      <c r="AV193" s="92" t="s">
        <v>98</v>
      </c>
      <c r="AW193" s="92" t="s">
        <v>63</v>
      </c>
      <c r="AX193" s="92" t="s">
        <v>12</v>
      </c>
      <c r="AY193" s="92" t="s">
        <v>93</v>
      </c>
    </row>
    <row r="194" spans="2:64" s="5" customFormat="1" ht="15.75" customHeight="1">
      <c r="B194" s="18"/>
      <c r="C194" s="72" t="s">
        <v>195</v>
      </c>
      <c r="D194" s="72" t="s">
        <v>94</v>
      </c>
      <c r="E194" s="73" t="s">
        <v>196</v>
      </c>
      <c r="F194" s="133" t="s">
        <v>197</v>
      </c>
      <c r="G194" s="134"/>
      <c r="H194" s="134"/>
      <c r="I194" s="134"/>
      <c r="J194" s="74" t="s">
        <v>177</v>
      </c>
      <c r="K194" s="75">
        <v>198</v>
      </c>
      <c r="L194" s="135"/>
      <c r="M194" s="134"/>
      <c r="N194" s="135">
        <f>ROUND($L$194*$K$194,2)</f>
        <v>0</v>
      </c>
      <c r="O194" s="134"/>
      <c r="P194" s="134"/>
      <c r="Q194" s="134"/>
      <c r="R194" s="19"/>
      <c r="T194" s="76"/>
      <c r="U194" s="22" t="s">
        <v>38</v>
      </c>
      <c r="V194" s="77">
        <v>0.016</v>
      </c>
      <c r="W194" s="77">
        <f>$V$194*$K$194</f>
        <v>3.168</v>
      </c>
      <c r="X194" s="77">
        <v>0</v>
      </c>
      <c r="Y194" s="77">
        <f>$X$194*$K$194</f>
        <v>0</v>
      </c>
      <c r="Z194" s="77">
        <v>0</v>
      </c>
      <c r="AA194" s="78">
        <f>$Z$194*$K$194</f>
        <v>0</v>
      </c>
      <c r="AR194" s="5" t="s">
        <v>98</v>
      </c>
      <c r="AT194" s="5" t="s">
        <v>94</v>
      </c>
      <c r="AU194" s="5" t="s">
        <v>53</v>
      </c>
      <c r="AY194" s="5" t="s">
        <v>93</v>
      </c>
      <c r="BE194" s="79">
        <f>IF($U$194="základní",$N$194,0)</f>
        <v>0</v>
      </c>
      <c r="BF194" s="79">
        <f>IF($U$194="snížená",$N$194,0)</f>
        <v>0</v>
      </c>
      <c r="BG194" s="79">
        <f>IF($U$194="zákl. přenesená",$N$194,0)</f>
        <v>0</v>
      </c>
      <c r="BH194" s="79">
        <f>IF($U$194="sníž. přenesená",$N$194,0)</f>
        <v>0</v>
      </c>
      <c r="BI194" s="79">
        <f>IF($U$194="nulová",$N$194,0)</f>
        <v>0</v>
      </c>
      <c r="BJ194" s="5" t="s">
        <v>12</v>
      </c>
      <c r="BK194" s="79">
        <f>ROUND($L$194*$K$194,2)</f>
        <v>0</v>
      </c>
      <c r="BL194" s="5" t="s">
        <v>98</v>
      </c>
    </row>
    <row r="195" spans="2:51" s="5" customFormat="1" ht="15.75" customHeight="1">
      <c r="B195" s="80"/>
      <c r="E195" s="81"/>
      <c r="F195" s="136" t="s">
        <v>146</v>
      </c>
      <c r="G195" s="137"/>
      <c r="H195" s="137"/>
      <c r="I195" s="137"/>
      <c r="K195" s="81"/>
      <c r="R195" s="82"/>
      <c r="T195" s="83"/>
      <c r="AA195" s="84"/>
      <c r="AT195" s="81" t="s">
        <v>100</v>
      </c>
      <c r="AU195" s="81" t="s">
        <v>53</v>
      </c>
      <c r="AV195" s="81" t="s">
        <v>12</v>
      </c>
      <c r="AW195" s="81" t="s">
        <v>63</v>
      </c>
      <c r="AX195" s="81" t="s">
        <v>49</v>
      </c>
      <c r="AY195" s="81" t="s">
        <v>93</v>
      </c>
    </row>
    <row r="196" spans="2:51" s="5" customFormat="1" ht="15.75" customHeight="1">
      <c r="B196" s="80"/>
      <c r="E196" s="81"/>
      <c r="F196" s="136" t="s">
        <v>178</v>
      </c>
      <c r="G196" s="137"/>
      <c r="H196" s="137"/>
      <c r="I196" s="137"/>
      <c r="K196" s="81"/>
      <c r="R196" s="82"/>
      <c r="T196" s="83"/>
      <c r="AA196" s="84"/>
      <c r="AT196" s="81" t="s">
        <v>100</v>
      </c>
      <c r="AU196" s="81" t="s">
        <v>53</v>
      </c>
      <c r="AV196" s="81" t="s">
        <v>12</v>
      </c>
      <c r="AW196" s="81" t="s">
        <v>63</v>
      </c>
      <c r="AX196" s="81" t="s">
        <v>49</v>
      </c>
      <c r="AY196" s="81" t="s">
        <v>93</v>
      </c>
    </row>
    <row r="197" spans="2:51" s="5" customFormat="1" ht="15.75" customHeight="1">
      <c r="B197" s="80"/>
      <c r="E197" s="81"/>
      <c r="F197" s="136" t="s">
        <v>179</v>
      </c>
      <c r="G197" s="137"/>
      <c r="H197" s="137"/>
      <c r="I197" s="137"/>
      <c r="K197" s="81"/>
      <c r="R197" s="82"/>
      <c r="T197" s="83"/>
      <c r="AA197" s="84"/>
      <c r="AT197" s="81" t="s">
        <v>100</v>
      </c>
      <c r="AU197" s="81" t="s">
        <v>53</v>
      </c>
      <c r="AV197" s="81" t="s">
        <v>12</v>
      </c>
      <c r="AW197" s="81" t="s">
        <v>63</v>
      </c>
      <c r="AX197" s="81" t="s">
        <v>49</v>
      </c>
      <c r="AY197" s="81" t="s">
        <v>93</v>
      </c>
    </row>
    <row r="198" spans="2:51" s="5" customFormat="1" ht="15.75" customHeight="1">
      <c r="B198" s="85"/>
      <c r="E198" s="86"/>
      <c r="F198" s="138" t="s">
        <v>180</v>
      </c>
      <c r="G198" s="139"/>
      <c r="H198" s="139"/>
      <c r="I198" s="139"/>
      <c r="K198" s="87">
        <v>68</v>
      </c>
      <c r="R198" s="88"/>
      <c r="T198" s="89"/>
      <c r="AA198" s="90"/>
      <c r="AT198" s="86" t="s">
        <v>100</v>
      </c>
      <c r="AU198" s="86" t="s">
        <v>53</v>
      </c>
      <c r="AV198" s="86" t="s">
        <v>53</v>
      </c>
      <c r="AW198" s="86" t="s">
        <v>63</v>
      </c>
      <c r="AX198" s="86" t="s">
        <v>49</v>
      </c>
      <c r="AY198" s="86" t="s">
        <v>93</v>
      </c>
    </row>
    <row r="199" spans="2:51" s="5" customFormat="1" ht="15.75" customHeight="1">
      <c r="B199" s="80"/>
      <c r="E199" s="81"/>
      <c r="F199" s="136" t="s">
        <v>178</v>
      </c>
      <c r="G199" s="137"/>
      <c r="H199" s="137"/>
      <c r="I199" s="137"/>
      <c r="K199" s="81"/>
      <c r="R199" s="82"/>
      <c r="T199" s="83"/>
      <c r="AA199" s="84"/>
      <c r="AT199" s="81" t="s">
        <v>100</v>
      </c>
      <c r="AU199" s="81" t="s">
        <v>53</v>
      </c>
      <c r="AV199" s="81" t="s">
        <v>12</v>
      </c>
      <c r="AW199" s="81" t="s">
        <v>63</v>
      </c>
      <c r="AX199" s="81" t="s">
        <v>49</v>
      </c>
      <c r="AY199" s="81" t="s">
        <v>93</v>
      </c>
    </row>
    <row r="200" spans="2:51" s="5" customFormat="1" ht="15.75" customHeight="1">
      <c r="B200" s="80"/>
      <c r="E200" s="81"/>
      <c r="F200" s="136" t="s">
        <v>184</v>
      </c>
      <c r="G200" s="137"/>
      <c r="H200" s="137"/>
      <c r="I200" s="137"/>
      <c r="K200" s="81"/>
      <c r="R200" s="82"/>
      <c r="T200" s="83"/>
      <c r="AA200" s="84"/>
      <c r="AT200" s="81" t="s">
        <v>100</v>
      </c>
      <c r="AU200" s="81" t="s">
        <v>53</v>
      </c>
      <c r="AV200" s="81" t="s">
        <v>12</v>
      </c>
      <c r="AW200" s="81" t="s">
        <v>63</v>
      </c>
      <c r="AX200" s="81" t="s">
        <v>49</v>
      </c>
      <c r="AY200" s="81" t="s">
        <v>93</v>
      </c>
    </row>
    <row r="201" spans="2:51" s="5" customFormat="1" ht="15.75" customHeight="1">
      <c r="B201" s="85"/>
      <c r="E201" s="86"/>
      <c r="F201" s="138" t="s">
        <v>185</v>
      </c>
      <c r="G201" s="139"/>
      <c r="H201" s="139"/>
      <c r="I201" s="139"/>
      <c r="K201" s="87">
        <v>130</v>
      </c>
      <c r="R201" s="88"/>
      <c r="T201" s="89"/>
      <c r="AA201" s="90"/>
      <c r="AT201" s="86" t="s">
        <v>100</v>
      </c>
      <c r="AU201" s="86" t="s">
        <v>53</v>
      </c>
      <c r="AV201" s="86" t="s">
        <v>53</v>
      </c>
      <c r="AW201" s="86" t="s">
        <v>63</v>
      </c>
      <c r="AX201" s="86" t="s">
        <v>49</v>
      </c>
      <c r="AY201" s="86" t="s">
        <v>93</v>
      </c>
    </row>
    <row r="202" spans="2:51" s="5" customFormat="1" ht="15.75" customHeight="1">
      <c r="B202" s="91"/>
      <c r="E202" s="92"/>
      <c r="F202" s="140" t="s">
        <v>108</v>
      </c>
      <c r="G202" s="141"/>
      <c r="H202" s="141"/>
      <c r="I202" s="141"/>
      <c r="K202" s="93">
        <v>198</v>
      </c>
      <c r="R202" s="94"/>
      <c r="T202" s="95"/>
      <c r="AA202" s="96"/>
      <c r="AT202" s="92" t="s">
        <v>100</v>
      </c>
      <c r="AU202" s="92" t="s">
        <v>53</v>
      </c>
      <c r="AV202" s="92" t="s">
        <v>98</v>
      </c>
      <c r="AW202" s="92" t="s">
        <v>63</v>
      </c>
      <c r="AX202" s="92" t="s">
        <v>12</v>
      </c>
      <c r="AY202" s="92" t="s">
        <v>93</v>
      </c>
    </row>
    <row r="203" spans="2:64" s="5" customFormat="1" ht="15.75" customHeight="1">
      <c r="B203" s="18"/>
      <c r="C203" s="72" t="s">
        <v>198</v>
      </c>
      <c r="D203" s="72" t="s">
        <v>94</v>
      </c>
      <c r="E203" s="73" t="s">
        <v>199</v>
      </c>
      <c r="F203" s="133" t="s">
        <v>200</v>
      </c>
      <c r="G203" s="134"/>
      <c r="H203" s="134"/>
      <c r="I203" s="134"/>
      <c r="J203" s="74" t="s">
        <v>116</v>
      </c>
      <c r="K203" s="75">
        <v>18.75</v>
      </c>
      <c r="L203" s="135"/>
      <c r="M203" s="134"/>
      <c r="N203" s="135">
        <f>ROUND($L$203*$K$203,2)</f>
        <v>0</v>
      </c>
      <c r="O203" s="134"/>
      <c r="P203" s="134"/>
      <c r="Q203" s="134"/>
      <c r="R203" s="19"/>
      <c r="T203" s="76"/>
      <c r="U203" s="22" t="s">
        <v>38</v>
      </c>
      <c r="V203" s="77">
        <v>0.083</v>
      </c>
      <c r="W203" s="77">
        <f>$V$203*$K$203</f>
        <v>1.5562500000000001</v>
      </c>
      <c r="X203" s="77">
        <v>1E-05</v>
      </c>
      <c r="Y203" s="77">
        <f>$X$203*$K$203</f>
        <v>0.0001875</v>
      </c>
      <c r="Z203" s="77">
        <v>0</v>
      </c>
      <c r="AA203" s="78">
        <f>$Z$203*$K$203</f>
        <v>0</v>
      </c>
      <c r="AR203" s="5" t="s">
        <v>98</v>
      </c>
      <c r="AT203" s="5" t="s">
        <v>94</v>
      </c>
      <c r="AU203" s="5" t="s">
        <v>53</v>
      </c>
      <c r="AY203" s="5" t="s">
        <v>93</v>
      </c>
      <c r="BE203" s="79">
        <f>IF($U$203="základní",$N$203,0)</f>
        <v>0</v>
      </c>
      <c r="BF203" s="79">
        <f>IF($U$203="snížená",$N$203,0)</f>
        <v>0</v>
      </c>
      <c r="BG203" s="79">
        <f>IF($U$203="zákl. přenesená",$N$203,0)</f>
        <v>0</v>
      </c>
      <c r="BH203" s="79">
        <f>IF($U$203="sníž. přenesená",$N$203,0)</f>
        <v>0</v>
      </c>
      <c r="BI203" s="79">
        <f>IF($U$203="nulová",$N$203,0)</f>
        <v>0</v>
      </c>
      <c r="BJ203" s="5" t="s">
        <v>12</v>
      </c>
      <c r="BK203" s="79">
        <f>ROUND($L$203*$K$203,2)</f>
        <v>0</v>
      </c>
      <c r="BL203" s="5" t="s">
        <v>98</v>
      </c>
    </row>
    <row r="204" spans="2:51" s="5" customFormat="1" ht="15.75" customHeight="1">
      <c r="B204" s="80"/>
      <c r="E204" s="81"/>
      <c r="F204" s="136" t="s">
        <v>146</v>
      </c>
      <c r="G204" s="137"/>
      <c r="H204" s="137"/>
      <c r="I204" s="137"/>
      <c r="K204" s="81"/>
      <c r="R204" s="82"/>
      <c r="T204" s="83"/>
      <c r="AA204" s="84"/>
      <c r="AT204" s="81" t="s">
        <v>100</v>
      </c>
      <c r="AU204" s="81" t="s">
        <v>53</v>
      </c>
      <c r="AV204" s="81" t="s">
        <v>12</v>
      </c>
      <c r="AW204" s="81" t="s">
        <v>63</v>
      </c>
      <c r="AX204" s="81" t="s">
        <v>49</v>
      </c>
      <c r="AY204" s="81" t="s">
        <v>93</v>
      </c>
    </row>
    <row r="205" spans="2:51" s="5" customFormat="1" ht="15.75" customHeight="1">
      <c r="B205" s="80"/>
      <c r="E205" s="81"/>
      <c r="F205" s="136" t="s">
        <v>178</v>
      </c>
      <c r="G205" s="137"/>
      <c r="H205" s="137"/>
      <c r="I205" s="137"/>
      <c r="K205" s="81"/>
      <c r="R205" s="82"/>
      <c r="T205" s="83"/>
      <c r="AA205" s="84"/>
      <c r="AT205" s="81" t="s">
        <v>100</v>
      </c>
      <c r="AU205" s="81" t="s">
        <v>53</v>
      </c>
      <c r="AV205" s="81" t="s">
        <v>12</v>
      </c>
      <c r="AW205" s="81" t="s">
        <v>63</v>
      </c>
      <c r="AX205" s="81" t="s">
        <v>49</v>
      </c>
      <c r="AY205" s="81" t="s">
        <v>93</v>
      </c>
    </row>
    <row r="206" spans="2:51" s="5" customFormat="1" ht="15.75" customHeight="1">
      <c r="B206" s="80"/>
      <c r="E206" s="81"/>
      <c r="F206" s="136" t="s">
        <v>189</v>
      </c>
      <c r="G206" s="137"/>
      <c r="H206" s="137"/>
      <c r="I206" s="137"/>
      <c r="K206" s="81"/>
      <c r="R206" s="82"/>
      <c r="T206" s="83"/>
      <c r="AA206" s="84"/>
      <c r="AT206" s="81" t="s">
        <v>100</v>
      </c>
      <c r="AU206" s="81" t="s">
        <v>53</v>
      </c>
      <c r="AV206" s="81" t="s">
        <v>12</v>
      </c>
      <c r="AW206" s="81" t="s">
        <v>63</v>
      </c>
      <c r="AX206" s="81" t="s">
        <v>49</v>
      </c>
      <c r="AY206" s="81" t="s">
        <v>93</v>
      </c>
    </row>
    <row r="207" spans="2:51" s="5" customFormat="1" ht="15.75" customHeight="1">
      <c r="B207" s="85"/>
      <c r="E207" s="86"/>
      <c r="F207" s="138" t="s">
        <v>190</v>
      </c>
      <c r="G207" s="139"/>
      <c r="H207" s="139"/>
      <c r="I207" s="139"/>
      <c r="K207" s="87">
        <v>3</v>
      </c>
      <c r="R207" s="88"/>
      <c r="T207" s="89"/>
      <c r="AA207" s="90"/>
      <c r="AT207" s="86" t="s">
        <v>100</v>
      </c>
      <c r="AU207" s="86" t="s">
        <v>53</v>
      </c>
      <c r="AV207" s="86" t="s">
        <v>53</v>
      </c>
      <c r="AW207" s="86" t="s">
        <v>63</v>
      </c>
      <c r="AX207" s="86" t="s">
        <v>49</v>
      </c>
      <c r="AY207" s="86" t="s">
        <v>93</v>
      </c>
    </row>
    <row r="208" spans="2:51" s="5" customFormat="1" ht="15.75" customHeight="1">
      <c r="B208" s="80"/>
      <c r="E208" s="81"/>
      <c r="F208" s="136" t="s">
        <v>191</v>
      </c>
      <c r="G208" s="137"/>
      <c r="H208" s="137"/>
      <c r="I208" s="137"/>
      <c r="K208" s="81"/>
      <c r="R208" s="82"/>
      <c r="T208" s="83"/>
      <c r="AA208" s="84"/>
      <c r="AT208" s="81" t="s">
        <v>100</v>
      </c>
      <c r="AU208" s="81" t="s">
        <v>53</v>
      </c>
      <c r="AV208" s="81" t="s">
        <v>12</v>
      </c>
      <c r="AW208" s="81" t="s">
        <v>63</v>
      </c>
      <c r="AX208" s="81" t="s">
        <v>49</v>
      </c>
      <c r="AY208" s="81" t="s">
        <v>93</v>
      </c>
    </row>
    <row r="209" spans="2:51" s="5" customFormat="1" ht="15.75" customHeight="1">
      <c r="B209" s="85"/>
      <c r="E209" s="86"/>
      <c r="F209" s="138" t="s">
        <v>192</v>
      </c>
      <c r="G209" s="139"/>
      <c r="H209" s="139"/>
      <c r="I209" s="139"/>
      <c r="K209" s="87">
        <v>9.75</v>
      </c>
      <c r="R209" s="88"/>
      <c r="T209" s="89"/>
      <c r="AA209" s="90"/>
      <c r="AT209" s="86" t="s">
        <v>100</v>
      </c>
      <c r="AU209" s="86" t="s">
        <v>53</v>
      </c>
      <c r="AV209" s="86" t="s">
        <v>53</v>
      </c>
      <c r="AW209" s="86" t="s">
        <v>63</v>
      </c>
      <c r="AX209" s="86" t="s">
        <v>49</v>
      </c>
      <c r="AY209" s="86" t="s">
        <v>93</v>
      </c>
    </row>
    <row r="210" spans="2:51" s="5" customFormat="1" ht="15.75" customHeight="1">
      <c r="B210" s="80"/>
      <c r="E210" s="81"/>
      <c r="F210" s="136" t="s">
        <v>193</v>
      </c>
      <c r="G210" s="137"/>
      <c r="H210" s="137"/>
      <c r="I210" s="137"/>
      <c r="K210" s="81"/>
      <c r="R210" s="82"/>
      <c r="T210" s="83"/>
      <c r="AA210" s="84"/>
      <c r="AT210" s="81" t="s">
        <v>100</v>
      </c>
      <c r="AU210" s="81" t="s">
        <v>53</v>
      </c>
      <c r="AV210" s="81" t="s">
        <v>12</v>
      </c>
      <c r="AW210" s="81" t="s">
        <v>63</v>
      </c>
      <c r="AX210" s="81" t="s">
        <v>49</v>
      </c>
      <c r="AY210" s="81" t="s">
        <v>93</v>
      </c>
    </row>
    <row r="211" spans="2:51" s="5" customFormat="1" ht="15.75" customHeight="1">
      <c r="B211" s="85"/>
      <c r="E211" s="86"/>
      <c r="F211" s="138" t="s">
        <v>194</v>
      </c>
      <c r="G211" s="139"/>
      <c r="H211" s="139"/>
      <c r="I211" s="139"/>
      <c r="K211" s="87">
        <v>6</v>
      </c>
      <c r="R211" s="88"/>
      <c r="T211" s="89"/>
      <c r="AA211" s="90"/>
      <c r="AT211" s="86" t="s">
        <v>100</v>
      </c>
      <c r="AU211" s="86" t="s">
        <v>53</v>
      </c>
      <c r="AV211" s="86" t="s">
        <v>53</v>
      </c>
      <c r="AW211" s="86" t="s">
        <v>63</v>
      </c>
      <c r="AX211" s="86" t="s">
        <v>49</v>
      </c>
      <c r="AY211" s="86" t="s">
        <v>93</v>
      </c>
    </row>
    <row r="212" spans="2:51" s="5" customFormat="1" ht="15.75" customHeight="1">
      <c r="B212" s="91"/>
      <c r="E212" s="92"/>
      <c r="F212" s="140" t="s">
        <v>108</v>
      </c>
      <c r="G212" s="141"/>
      <c r="H212" s="141"/>
      <c r="I212" s="141"/>
      <c r="K212" s="93">
        <v>18.75</v>
      </c>
      <c r="R212" s="94"/>
      <c r="T212" s="95"/>
      <c r="AA212" s="96"/>
      <c r="AT212" s="92" t="s">
        <v>100</v>
      </c>
      <c r="AU212" s="92" t="s">
        <v>53</v>
      </c>
      <c r="AV212" s="92" t="s">
        <v>98</v>
      </c>
      <c r="AW212" s="92" t="s">
        <v>63</v>
      </c>
      <c r="AX212" s="92" t="s">
        <v>12</v>
      </c>
      <c r="AY212" s="92" t="s">
        <v>93</v>
      </c>
    </row>
    <row r="213" spans="2:64" s="5" customFormat="1" ht="39" customHeight="1">
      <c r="B213" s="18"/>
      <c r="C213" s="72" t="s">
        <v>4</v>
      </c>
      <c r="D213" s="72" t="s">
        <v>94</v>
      </c>
      <c r="E213" s="73" t="s">
        <v>201</v>
      </c>
      <c r="F213" s="133" t="s">
        <v>202</v>
      </c>
      <c r="G213" s="134"/>
      <c r="H213" s="134"/>
      <c r="I213" s="134"/>
      <c r="J213" s="74" t="s">
        <v>116</v>
      </c>
      <c r="K213" s="75">
        <v>6</v>
      </c>
      <c r="L213" s="135"/>
      <c r="M213" s="134"/>
      <c r="N213" s="135">
        <f>ROUND($L$213*$K$213,2)</f>
        <v>0</v>
      </c>
      <c r="O213" s="134"/>
      <c r="P213" s="134"/>
      <c r="Q213" s="134"/>
      <c r="R213" s="19"/>
      <c r="T213" s="76"/>
      <c r="U213" s="22" t="s">
        <v>38</v>
      </c>
      <c r="V213" s="77">
        <v>0.002</v>
      </c>
      <c r="W213" s="77">
        <f>$V$213*$K$213</f>
        <v>0.012</v>
      </c>
      <c r="X213" s="77">
        <v>0</v>
      </c>
      <c r="Y213" s="77">
        <f>$X$213*$K$213</f>
        <v>0</v>
      </c>
      <c r="Z213" s="77">
        <v>0</v>
      </c>
      <c r="AA213" s="78">
        <f>$Z$213*$K$213</f>
        <v>0</v>
      </c>
      <c r="AR213" s="5" t="s">
        <v>98</v>
      </c>
      <c r="AT213" s="5" t="s">
        <v>94</v>
      </c>
      <c r="AU213" s="5" t="s">
        <v>53</v>
      </c>
      <c r="AY213" s="5" t="s">
        <v>93</v>
      </c>
      <c r="BE213" s="79">
        <f>IF($U$213="základní",$N$213,0)</f>
        <v>0</v>
      </c>
      <c r="BF213" s="79">
        <f>IF($U$213="snížená",$N$213,0)</f>
        <v>0</v>
      </c>
      <c r="BG213" s="79">
        <f>IF($U$213="zákl. přenesená",$N$213,0)</f>
        <v>0</v>
      </c>
      <c r="BH213" s="79">
        <f>IF($U$213="sníž. přenesená",$N$213,0)</f>
        <v>0</v>
      </c>
      <c r="BI213" s="79">
        <f>IF($U$213="nulová",$N$213,0)</f>
        <v>0</v>
      </c>
      <c r="BJ213" s="5" t="s">
        <v>12</v>
      </c>
      <c r="BK213" s="79">
        <f>ROUND($L$213*$K$213,2)</f>
        <v>0</v>
      </c>
      <c r="BL213" s="5" t="s">
        <v>98</v>
      </c>
    </row>
    <row r="214" spans="2:51" s="5" customFormat="1" ht="15.75" customHeight="1">
      <c r="B214" s="80"/>
      <c r="E214" s="81"/>
      <c r="F214" s="136" t="s">
        <v>146</v>
      </c>
      <c r="G214" s="137"/>
      <c r="H214" s="137"/>
      <c r="I214" s="137"/>
      <c r="K214" s="81"/>
      <c r="R214" s="82"/>
      <c r="T214" s="83"/>
      <c r="AA214" s="84"/>
      <c r="AT214" s="81" t="s">
        <v>100</v>
      </c>
      <c r="AU214" s="81" t="s">
        <v>53</v>
      </c>
      <c r="AV214" s="81" t="s">
        <v>12</v>
      </c>
      <c r="AW214" s="81" t="s">
        <v>63</v>
      </c>
      <c r="AX214" s="81" t="s">
        <v>49</v>
      </c>
      <c r="AY214" s="81" t="s">
        <v>93</v>
      </c>
    </row>
    <row r="215" spans="2:51" s="5" customFormat="1" ht="15.75" customHeight="1">
      <c r="B215" s="80"/>
      <c r="E215" s="81"/>
      <c r="F215" s="136" t="s">
        <v>178</v>
      </c>
      <c r="G215" s="137"/>
      <c r="H215" s="137"/>
      <c r="I215" s="137"/>
      <c r="K215" s="81"/>
      <c r="R215" s="82"/>
      <c r="T215" s="83"/>
      <c r="AA215" s="84"/>
      <c r="AT215" s="81" t="s">
        <v>100</v>
      </c>
      <c r="AU215" s="81" t="s">
        <v>53</v>
      </c>
      <c r="AV215" s="81" t="s">
        <v>12</v>
      </c>
      <c r="AW215" s="81" t="s">
        <v>63</v>
      </c>
      <c r="AX215" s="81" t="s">
        <v>49</v>
      </c>
      <c r="AY215" s="81" t="s">
        <v>93</v>
      </c>
    </row>
    <row r="216" spans="2:51" s="5" customFormat="1" ht="15.75" customHeight="1">
      <c r="B216" s="80"/>
      <c r="E216" s="81"/>
      <c r="F216" s="136" t="s">
        <v>189</v>
      </c>
      <c r="G216" s="137"/>
      <c r="H216" s="137"/>
      <c r="I216" s="137"/>
      <c r="K216" s="81"/>
      <c r="R216" s="82"/>
      <c r="T216" s="83"/>
      <c r="AA216" s="84"/>
      <c r="AT216" s="81" t="s">
        <v>100</v>
      </c>
      <c r="AU216" s="81" t="s">
        <v>53</v>
      </c>
      <c r="AV216" s="81" t="s">
        <v>12</v>
      </c>
      <c r="AW216" s="81" t="s">
        <v>63</v>
      </c>
      <c r="AX216" s="81" t="s">
        <v>49</v>
      </c>
      <c r="AY216" s="81" t="s">
        <v>93</v>
      </c>
    </row>
    <row r="217" spans="2:51" s="5" customFormat="1" ht="15.75" customHeight="1">
      <c r="B217" s="85"/>
      <c r="E217" s="86"/>
      <c r="F217" s="138" t="s">
        <v>190</v>
      </c>
      <c r="G217" s="139"/>
      <c r="H217" s="139"/>
      <c r="I217" s="139"/>
      <c r="K217" s="87">
        <v>3</v>
      </c>
      <c r="R217" s="88"/>
      <c r="T217" s="89"/>
      <c r="AA217" s="90"/>
      <c r="AT217" s="86" t="s">
        <v>100</v>
      </c>
      <c r="AU217" s="86" t="s">
        <v>53</v>
      </c>
      <c r="AV217" s="86" t="s">
        <v>53</v>
      </c>
      <c r="AW217" s="86" t="s">
        <v>63</v>
      </c>
      <c r="AX217" s="86" t="s">
        <v>49</v>
      </c>
      <c r="AY217" s="86" t="s">
        <v>93</v>
      </c>
    </row>
    <row r="218" spans="2:51" s="5" customFormat="1" ht="15.75" customHeight="1">
      <c r="B218" s="80"/>
      <c r="E218" s="81"/>
      <c r="F218" s="136" t="s">
        <v>191</v>
      </c>
      <c r="G218" s="137"/>
      <c r="H218" s="137"/>
      <c r="I218" s="137"/>
      <c r="K218" s="81"/>
      <c r="R218" s="82"/>
      <c r="T218" s="83"/>
      <c r="AA218" s="84"/>
      <c r="AT218" s="81" t="s">
        <v>100</v>
      </c>
      <c r="AU218" s="81" t="s">
        <v>53</v>
      </c>
      <c r="AV218" s="81" t="s">
        <v>12</v>
      </c>
      <c r="AW218" s="81" t="s">
        <v>63</v>
      </c>
      <c r="AX218" s="81" t="s">
        <v>49</v>
      </c>
      <c r="AY218" s="81" t="s">
        <v>93</v>
      </c>
    </row>
    <row r="219" spans="2:51" s="5" customFormat="1" ht="15.75" customHeight="1">
      <c r="B219" s="85"/>
      <c r="E219" s="86"/>
      <c r="F219" s="138" t="s">
        <v>192</v>
      </c>
      <c r="G219" s="139"/>
      <c r="H219" s="139"/>
      <c r="I219" s="139"/>
      <c r="K219" s="87">
        <v>9.75</v>
      </c>
      <c r="R219" s="88"/>
      <c r="T219" s="89"/>
      <c r="AA219" s="90"/>
      <c r="AT219" s="86" t="s">
        <v>100</v>
      </c>
      <c r="AU219" s="86" t="s">
        <v>53</v>
      </c>
      <c r="AV219" s="86" t="s">
        <v>53</v>
      </c>
      <c r="AW219" s="86" t="s">
        <v>63</v>
      </c>
      <c r="AX219" s="86" t="s">
        <v>49</v>
      </c>
      <c r="AY219" s="86" t="s">
        <v>93</v>
      </c>
    </row>
    <row r="220" spans="2:51" s="5" customFormat="1" ht="15.75" customHeight="1">
      <c r="B220" s="80"/>
      <c r="E220" s="81"/>
      <c r="F220" s="136" t="s">
        <v>193</v>
      </c>
      <c r="G220" s="137"/>
      <c r="H220" s="137"/>
      <c r="I220" s="137"/>
      <c r="K220" s="81"/>
      <c r="R220" s="82"/>
      <c r="T220" s="83"/>
      <c r="AA220" s="84"/>
      <c r="AT220" s="81" t="s">
        <v>100</v>
      </c>
      <c r="AU220" s="81" t="s">
        <v>53</v>
      </c>
      <c r="AV220" s="81" t="s">
        <v>12</v>
      </c>
      <c r="AW220" s="81" t="s">
        <v>63</v>
      </c>
      <c r="AX220" s="81" t="s">
        <v>49</v>
      </c>
      <c r="AY220" s="81" t="s">
        <v>93</v>
      </c>
    </row>
    <row r="221" spans="2:51" s="5" customFormat="1" ht="15.75" customHeight="1">
      <c r="B221" s="85"/>
      <c r="E221" s="86"/>
      <c r="F221" s="138" t="s">
        <v>194</v>
      </c>
      <c r="G221" s="139"/>
      <c r="H221" s="139"/>
      <c r="I221" s="139"/>
      <c r="K221" s="87">
        <v>6</v>
      </c>
      <c r="R221" s="88"/>
      <c r="T221" s="89"/>
      <c r="AA221" s="90"/>
      <c r="AT221" s="86" t="s">
        <v>100</v>
      </c>
      <c r="AU221" s="86" t="s">
        <v>53</v>
      </c>
      <c r="AV221" s="86" t="s">
        <v>53</v>
      </c>
      <c r="AW221" s="86" t="s">
        <v>63</v>
      </c>
      <c r="AX221" s="86" t="s">
        <v>12</v>
      </c>
      <c r="AY221" s="86" t="s">
        <v>93</v>
      </c>
    </row>
    <row r="222" spans="2:51" s="5" customFormat="1" ht="15.75" customHeight="1">
      <c r="B222" s="91"/>
      <c r="E222" s="92"/>
      <c r="F222" s="140" t="s">
        <v>108</v>
      </c>
      <c r="G222" s="141"/>
      <c r="H222" s="141"/>
      <c r="I222" s="141"/>
      <c r="K222" s="93">
        <v>18.75</v>
      </c>
      <c r="R222" s="94"/>
      <c r="T222" s="95"/>
      <c r="AA222" s="96"/>
      <c r="AT222" s="92" t="s">
        <v>100</v>
      </c>
      <c r="AU222" s="92" t="s">
        <v>53</v>
      </c>
      <c r="AV222" s="92" t="s">
        <v>98</v>
      </c>
      <c r="AW222" s="92" t="s">
        <v>63</v>
      </c>
      <c r="AX222" s="92" t="s">
        <v>49</v>
      </c>
      <c r="AY222" s="92" t="s">
        <v>93</v>
      </c>
    </row>
    <row r="223" spans="2:64" s="5" customFormat="1" ht="27" customHeight="1">
      <c r="B223" s="18"/>
      <c r="C223" s="72" t="s">
        <v>203</v>
      </c>
      <c r="D223" s="72" t="s">
        <v>94</v>
      </c>
      <c r="E223" s="73" t="s">
        <v>204</v>
      </c>
      <c r="F223" s="133" t="s">
        <v>205</v>
      </c>
      <c r="G223" s="134"/>
      <c r="H223" s="134"/>
      <c r="I223" s="134"/>
      <c r="J223" s="74" t="s">
        <v>206</v>
      </c>
      <c r="K223" s="75">
        <v>4</v>
      </c>
      <c r="L223" s="135"/>
      <c r="M223" s="134"/>
      <c r="N223" s="135">
        <f>ROUND($L$223*$K$223,2)</f>
        <v>0</v>
      </c>
      <c r="O223" s="134"/>
      <c r="P223" s="134"/>
      <c r="Q223" s="134"/>
      <c r="R223" s="19"/>
      <c r="T223" s="76"/>
      <c r="U223" s="22" t="s">
        <v>38</v>
      </c>
      <c r="V223" s="77">
        <v>1</v>
      </c>
      <c r="W223" s="77">
        <f>$V$223*$K$223</f>
        <v>4</v>
      </c>
      <c r="X223" s="77">
        <v>0</v>
      </c>
      <c r="Y223" s="77">
        <f>$X$223*$K$223</f>
        <v>0</v>
      </c>
      <c r="Z223" s="77">
        <v>0</v>
      </c>
      <c r="AA223" s="78">
        <f>$Z$223*$K$223</f>
        <v>0</v>
      </c>
      <c r="AR223" s="5" t="s">
        <v>98</v>
      </c>
      <c r="AT223" s="5" t="s">
        <v>94</v>
      </c>
      <c r="AU223" s="5" t="s">
        <v>53</v>
      </c>
      <c r="AY223" s="5" t="s">
        <v>93</v>
      </c>
      <c r="BE223" s="79">
        <f>IF($U$223="základní",$N$223,0)</f>
        <v>0</v>
      </c>
      <c r="BF223" s="79">
        <f>IF($U$223="snížená",$N$223,0)</f>
        <v>0</v>
      </c>
      <c r="BG223" s="79">
        <f>IF($U$223="zákl. přenesená",$N$223,0)</f>
        <v>0</v>
      </c>
      <c r="BH223" s="79">
        <f>IF($U$223="sníž. přenesená",$N$223,0)</f>
        <v>0</v>
      </c>
      <c r="BI223" s="79">
        <f>IF($U$223="nulová",$N$223,0)</f>
        <v>0</v>
      </c>
      <c r="BJ223" s="5" t="s">
        <v>12</v>
      </c>
      <c r="BK223" s="79">
        <f>ROUND($L$223*$K$223,2)</f>
        <v>0</v>
      </c>
      <c r="BL223" s="5" t="s">
        <v>98</v>
      </c>
    </row>
    <row r="224" spans="2:51" s="5" customFormat="1" ht="15.75" customHeight="1">
      <c r="B224" s="80"/>
      <c r="E224" s="81"/>
      <c r="F224" s="136" t="s">
        <v>207</v>
      </c>
      <c r="G224" s="137"/>
      <c r="H224" s="137"/>
      <c r="I224" s="137"/>
      <c r="K224" s="81"/>
      <c r="R224" s="82"/>
      <c r="T224" s="83"/>
      <c r="AA224" s="84"/>
      <c r="AT224" s="81" t="s">
        <v>100</v>
      </c>
      <c r="AU224" s="81" t="s">
        <v>53</v>
      </c>
      <c r="AV224" s="81" t="s">
        <v>12</v>
      </c>
      <c r="AW224" s="81" t="s">
        <v>63</v>
      </c>
      <c r="AX224" s="81" t="s">
        <v>49</v>
      </c>
      <c r="AY224" s="81" t="s">
        <v>93</v>
      </c>
    </row>
    <row r="225" spans="2:51" s="5" customFormat="1" ht="15.75" customHeight="1">
      <c r="B225" s="80"/>
      <c r="E225" s="81"/>
      <c r="F225" s="136" t="s">
        <v>208</v>
      </c>
      <c r="G225" s="137"/>
      <c r="H225" s="137"/>
      <c r="I225" s="137"/>
      <c r="K225" s="81"/>
      <c r="R225" s="82"/>
      <c r="T225" s="83"/>
      <c r="AA225" s="84"/>
      <c r="AT225" s="81" t="s">
        <v>100</v>
      </c>
      <c r="AU225" s="81" t="s">
        <v>53</v>
      </c>
      <c r="AV225" s="81" t="s">
        <v>12</v>
      </c>
      <c r="AW225" s="81" t="s">
        <v>63</v>
      </c>
      <c r="AX225" s="81" t="s">
        <v>49</v>
      </c>
      <c r="AY225" s="81" t="s">
        <v>93</v>
      </c>
    </row>
    <row r="226" spans="2:51" s="5" customFormat="1" ht="15.75" customHeight="1">
      <c r="B226" s="85"/>
      <c r="E226" s="86"/>
      <c r="F226" s="138" t="s">
        <v>154</v>
      </c>
      <c r="G226" s="139"/>
      <c r="H226" s="139"/>
      <c r="I226" s="139"/>
      <c r="K226" s="87">
        <v>4</v>
      </c>
      <c r="R226" s="88"/>
      <c r="T226" s="89"/>
      <c r="AA226" s="90"/>
      <c r="AT226" s="86" t="s">
        <v>100</v>
      </c>
      <c r="AU226" s="86" t="s">
        <v>53</v>
      </c>
      <c r="AV226" s="86" t="s">
        <v>53</v>
      </c>
      <c r="AW226" s="86" t="s">
        <v>63</v>
      </c>
      <c r="AX226" s="86" t="s">
        <v>12</v>
      </c>
      <c r="AY226" s="86" t="s">
        <v>93</v>
      </c>
    </row>
    <row r="227" spans="2:63" s="62" customFormat="1" ht="30.75" customHeight="1">
      <c r="B227" s="63"/>
      <c r="D227" s="71" t="s">
        <v>68</v>
      </c>
      <c r="N227" s="145">
        <f>$BK$227</f>
        <v>0</v>
      </c>
      <c r="O227" s="146"/>
      <c r="P227" s="146"/>
      <c r="Q227" s="146"/>
      <c r="R227" s="66"/>
      <c r="T227" s="67"/>
      <c r="W227" s="68">
        <f>SUM($W$228:$W$230)</f>
        <v>0.6385500000000002</v>
      </c>
      <c r="Y227" s="68">
        <f>SUM($Y$228:$Y$230)</f>
        <v>0</v>
      </c>
      <c r="AA227" s="69">
        <f>SUM($AA$228:$AA$230)</f>
        <v>0</v>
      </c>
      <c r="AR227" s="65" t="s">
        <v>12</v>
      </c>
      <c r="AT227" s="65" t="s">
        <v>48</v>
      </c>
      <c r="AU227" s="65" t="s">
        <v>12</v>
      </c>
      <c r="AY227" s="65" t="s">
        <v>93</v>
      </c>
      <c r="BK227" s="70">
        <f>SUM($BK$228:$BK$230)</f>
        <v>0</v>
      </c>
    </row>
    <row r="228" spans="2:64" s="5" customFormat="1" ht="27" customHeight="1">
      <c r="B228" s="18"/>
      <c r="C228" s="72" t="s">
        <v>209</v>
      </c>
      <c r="D228" s="72" t="s">
        <v>94</v>
      </c>
      <c r="E228" s="73" t="s">
        <v>210</v>
      </c>
      <c r="F228" s="133" t="s">
        <v>211</v>
      </c>
      <c r="G228" s="134"/>
      <c r="H228" s="134"/>
      <c r="I228" s="134"/>
      <c r="J228" s="74" t="s">
        <v>111</v>
      </c>
      <c r="K228" s="75">
        <v>1.485</v>
      </c>
      <c r="L228" s="135"/>
      <c r="M228" s="134"/>
      <c r="N228" s="135">
        <f>ROUND($L$228*$K$228,2)</f>
        <v>0</v>
      </c>
      <c r="O228" s="134"/>
      <c r="P228" s="134"/>
      <c r="Q228" s="134"/>
      <c r="R228" s="19"/>
      <c r="T228" s="76"/>
      <c r="U228" s="22" t="s">
        <v>38</v>
      </c>
      <c r="V228" s="77">
        <v>0.397</v>
      </c>
      <c r="W228" s="77">
        <f>$V$228*$K$228</f>
        <v>0.5895450000000001</v>
      </c>
      <c r="X228" s="77">
        <v>0</v>
      </c>
      <c r="Y228" s="77">
        <f>$X$228*$K$228</f>
        <v>0</v>
      </c>
      <c r="Z228" s="77">
        <v>0</v>
      </c>
      <c r="AA228" s="78">
        <f>$Z$228*$K$228</f>
        <v>0</v>
      </c>
      <c r="AR228" s="5" t="s">
        <v>98</v>
      </c>
      <c r="AT228" s="5" t="s">
        <v>94</v>
      </c>
      <c r="AU228" s="5" t="s">
        <v>53</v>
      </c>
      <c r="AY228" s="5" t="s">
        <v>93</v>
      </c>
      <c r="BE228" s="79">
        <f>IF($U$228="základní",$N$228,0)</f>
        <v>0</v>
      </c>
      <c r="BF228" s="79">
        <f>IF($U$228="snížená",$N$228,0)</f>
        <v>0</v>
      </c>
      <c r="BG228" s="79">
        <f>IF($U$228="zákl. přenesená",$N$228,0)</f>
        <v>0</v>
      </c>
      <c r="BH228" s="79">
        <f>IF($U$228="sníž. přenesená",$N$228,0)</f>
        <v>0</v>
      </c>
      <c r="BI228" s="79">
        <f>IF($U$228="nulová",$N$228,0)</f>
        <v>0</v>
      </c>
      <c r="BJ228" s="5" t="s">
        <v>12</v>
      </c>
      <c r="BK228" s="79">
        <f>ROUND($L$228*$K$228,2)</f>
        <v>0</v>
      </c>
      <c r="BL228" s="5" t="s">
        <v>98</v>
      </c>
    </row>
    <row r="229" spans="2:64" s="5" customFormat="1" ht="39" customHeight="1">
      <c r="B229" s="18"/>
      <c r="C229" s="72" t="s">
        <v>212</v>
      </c>
      <c r="D229" s="72" t="s">
        <v>94</v>
      </c>
      <c r="E229" s="73" t="s">
        <v>213</v>
      </c>
      <c r="F229" s="133" t="s">
        <v>214</v>
      </c>
      <c r="G229" s="134"/>
      <c r="H229" s="134"/>
      <c r="I229" s="134"/>
      <c r="J229" s="74" t="s">
        <v>111</v>
      </c>
      <c r="K229" s="75">
        <v>1.485</v>
      </c>
      <c r="L229" s="135"/>
      <c r="M229" s="134"/>
      <c r="N229" s="135">
        <f>ROUND($L$229*$K$229,2)</f>
        <v>0</v>
      </c>
      <c r="O229" s="134"/>
      <c r="P229" s="134"/>
      <c r="Q229" s="134"/>
      <c r="R229" s="19"/>
      <c r="T229" s="76"/>
      <c r="U229" s="22" t="s">
        <v>38</v>
      </c>
      <c r="V229" s="77">
        <v>0.018</v>
      </c>
      <c r="W229" s="77">
        <f>$V$229*$K$229</f>
        <v>0.02673</v>
      </c>
      <c r="X229" s="77">
        <v>0</v>
      </c>
      <c r="Y229" s="77">
        <f>$X$229*$K$229</f>
        <v>0</v>
      </c>
      <c r="Z229" s="77">
        <v>0</v>
      </c>
      <c r="AA229" s="78">
        <f>$Z$229*$K$229</f>
        <v>0</v>
      </c>
      <c r="AR229" s="5" t="s">
        <v>98</v>
      </c>
      <c r="AT229" s="5" t="s">
        <v>94</v>
      </c>
      <c r="AU229" s="5" t="s">
        <v>53</v>
      </c>
      <c r="AY229" s="5" t="s">
        <v>93</v>
      </c>
      <c r="BE229" s="79">
        <f>IF($U$229="základní",$N$229,0)</f>
        <v>0</v>
      </c>
      <c r="BF229" s="79">
        <f>IF($U$229="snížená",$N$229,0)</f>
        <v>0</v>
      </c>
      <c r="BG229" s="79">
        <f>IF($U$229="zákl. přenesená",$N$229,0)</f>
        <v>0</v>
      </c>
      <c r="BH229" s="79">
        <f>IF($U$229="sníž. přenesená",$N$229,0)</f>
        <v>0</v>
      </c>
      <c r="BI229" s="79">
        <f>IF($U$229="nulová",$N$229,0)</f>
        <v>0</v>
      </c>
      <c r="BJ229" s="5" t="s">
        <v>12</v>
      </c>
      <c r="BK229" s="79">
        <f>ROUND($L$229*$K$229,2)</f>
        <v>0</v>
      </c>
      <c r="BL229" s="5" t="s">
        <v>98</v>
      </c>
    </row>
    <row r="230" spans="2:64" s="5" customFormat="1" ht="39" customHeight="1">
      <c r="B230" s="18"/>
      <c r="C230" s="72" t="s">
        <v>215</v>
      </c>
      <c r="D230" s="72" t="s">
        <v>94</v>
      </c>
      <c r="E230" s="73" t="s">
        <v>216</v>
      </c>
      <c r="F230" s="133" t="s">
        <v>217</v>
      </c>
      <c r="G230" s="134"/>
      <c r="H230" s="134"/>
      <c r="I230" s="134"/>
      <c r="J230" s="74" t="s">
        <v>111</v>
      </c>
      <c r="K230" s="75">
        <v>1.485</v>
      </c>
      <c r="L230" s="135"/>
      <c r="M230" s="134"/>
      <c r="N230" s="135">
        <f>ROUND($L$230*$K$230,2)</f>
        <v>0</v>
      </c>
      <c r="O230" s="134"/>
      <c r="P230" s="134"/>
      <c r="Q230" s="134"/>
      <c r="R230" s="19"/>
      <c r="T230" s="76"/>
      <c r="U230" s="22" t="s">
        <v>38</v>
      </c>
      <c r="V230" s="77">
        <v>0.015</v>
      </c>
      <c r="W230" s="77">
        <f>$V$230*$K$230</f>
        <v>0.022275</v>
      </c>
      <c r="X230" s="77">
        <v>0</v>
      </c>
      <c r="Y230" s="77">
        <f>$X$230*$K$230</f>
        <v>0</v>
      </c>
      <c r="Z230" s="77">
        <v>0</v>
      </c>
      <c r="AA230" s="78">
        <f>$Z$230*$K$230</f>
        <v>0</v>
      </c>
      <c r="AR230" s="5" t="s">
        <v>98</v>
      </c>
      <c r="AT230" s="5" t="s">
        <v>94</v>
      </c>
      <c r="AU230" s="5" t="s">
        <v>53</v>
      </c>
      <c r="AY230" s="5" t="s">
        <v>93</v>
      </c>
      <c r="BE230" s="79">
        <f>IF($U$230="základní",$N$230,0)</f>
        <v>0</v>
      </c>
      <c r="BF230" s="79">
        <f>IF($U$230="snížená",$N$230,0)</f>
        <v>0</v>
      </c>
      <c r="BG230" s="79">
        <f>IF($U$230="zákl. přenesená",$N$230,0)</f>
        <v>0</v>
      </c>
      <c r="BH230" s="79">
        <f>IF($U$230="sníž. přenesená",$N$230,0)</f>
        <v>0</v>
      </c>
      <c r="BI230" s="79">
        <f>IF($U$230="nulová",$N$230,0)</f>
        <v>0</v>
      </c>
      <c r="BJ230" s="5" t="s">
        <v>12</v>
      </c>
      <c r="BK230" s="79">
        <f>ROUND($L$230*$K$230,2)</f>
        <v>0</v>
      </c>
      <c r="BL230" s="5" t="s">
        <v>98</v>
      </c>
    </row>
    <row r="231" spans="2:63" s="62" customFormat="1" ht="37.5" customHeight="1">
      <c r="B231" s="63"/>
      <c r="D231" s="64" t="s">
        <v>69</v>
      </c>
      <c r="N231" s="147">
        <f>$BK$231</f>
        <v>0</v>
      </c>
      <c r="O231" s="146"/>
      <c r="P231" s="146"/>
      <c r="Q231" s="146"/>
      <c r="R231" s="66"/>
      <c r="T231" s="67"/>
      <c r="W231" s="68">
        <f>$W$232+$W$346+$W$776</f>
        <v>499.554959</v>
      </c>
      <c r="Y231" s="68">
        <f>$Y$232+$Y$346+$Y$776</f>
        <v>13.266574499999999</v>
      </c>
      <c r="AA231" s="69">
        <f>$AA$232+$AA$346+$AA$776</f>
        <v>0</v>
      </c>
      <c r="AR231" s="65" t="s">
        <v>113</v>
      </c>
      <c r="AT231" s="65" t="s">
        <v>48</v>
      </c>
      <c r="AU231" s="65" t="s">
        <v>49</v>
      </c>
      <c r="AY231" s="65" t="s">
        <v>93</v>
      </c>
      <c r="BK231" s="70">
        <f>$BK$232+$BK$346+$BK$776</f>
        <v>0</v>
      </c>
    </row>
    <row r="232" spans="2:63" s="62" customFormat="1" ht="21" customHeight="1">
      <c r="B232" s="63"/>
      <c r="D232" s="71" t="s">
        <v>70</v>
      </c>
      <c r="N232" s="145">
        <f>$BK$232</f>
        <v>0</v>
      </c>
      <c r="O232" s="146"/>
      <c r="P232" s="146"/>
      <c r="Q232" s="146"/>
      <c r="R232" s="66"/>
      <c r="T232" s="67"/>
      <c r="W232" s="68">
        <f>SUM($W$233:$W$345)</f>
        <v>18.56</v>
      </c>
      <c r="Y232" s="68">
        <f>SUM($Y$233:$Y$345)</f>
        <v>0.03765</v>
      </c>
      <c r="AA232" s="69">
        <f>SUM($AA$233:$AA$345)</f>
        <v>0</v>
      </c>
      <c r="AR232" s="65" t="s">
        <v>113</v>
      </c>
      <c r="AT232" s="65" t="s">
        <v>48</v>
      </c>
      <c r="AU232" s="65" t="s">
        <v>12</v>
      </c>
      <c r="AY232" s="65" t="s">
        <v>93</v>
      </c>
      <c r="BK232" s="70">
        <f>SUM($BK$233:$BK$345)</f>
        <v>0</v>
      </c>
    </row>
    <row r="233" spans="2:64" s="5" customFormat="1" ht="27" customHeight="1">
      <c r="B233" s="18"/>
      <c r="C233" s="72" t="s">
        <v>218</v>
      </c>
      <c r="D233" s="72" t="s">
        <v>94</v>
      </c>
      <c r="E233" s="73" t="s">
        <v>219</v>
      </c>
      <c r="F233" s="133" t="s">
        <v>220</v>
      </c>
      <c r="G233" s="134"/>
      <c r="H233" s="134"/>
      <c r="I233" s="134"/>
      <c r="J233" s="74" t="s">
        <v>177</v>
      </c>
      <c r="K233" s="75">
        <v>4</v>
      </c>
      <c r="L233" s="135"/>
      <c r="M233" s="134"/>
      <c r="N233" s="135">
        <f>ROUND($L$233*$K$233,2)</f>
        <v>0</v>
      </c>
      <c r="O233" s="134"/>
      <c r="P233" s="134"/>
      <c r="Q233" s="134"/>
      <c r="R233" s="19"/>
      <c r="T233" s="76"/>
      <c r="U233" s="22" t="s">
        <v>38</v>
      </c>
      <c r="V233" s="77">
        <v>0.2</v>
      </c>
      <c r="W233" s="77">
        <f>$V$233*$K$233</f>
        <v>0.8</v>
      </c>
      <c r="X233" s="77">
        <v>0</v>
      </c>
      <c r="Y233" s="77">
        <f>$X$233*$K$233</f>
        <v>0</v>
      </c>
      <c r="Z233" s="77">
        <v>0</v>
      </c>
      <c r="AA233" s="78">
        <f>$Z$233*$K$233</f>
        <v>0</v>
      </c>
      <c r="AR233" s="5" t="s">
        <v>221</v>
      </c>
      <c r="AT233" s="5" t="s">
        <v>94</v>
      </c>
      <c r="AU233" s="5" t="s">
        <v>53</v>
      </c>
      <c r="AY233" s="5" t="s">
        <v>93</v>
      </c>
      <c r="BE233" s="79">
        <f>IF($U$233="základní",$N$233,0)</f>
        <v>0</v>
      </c>
      <c r="BF233" s="79">
        <f>IF($U$233="snížená",$N$233,0)</f>
        <v>0</v>
      </c>
      <c r="BG233" s="79">
        <f>IF($U$233="zákl. přenesená",$N$233,0)</f>
        <v>0</v>
      </c>
      <c r="BH233" s="79">
        <f>IF($U$233="sníž. přenesená",$N$233,0)</f>
        <v>0</v>
      </c>
      <c r="BI233" s="79">
        <f>IF($U$233="nulová",$N$233,0)</f>
        <v>0</v>
      </c>
      <c r="BJ233" s="5" t="s">
        <v>12</v>
      </c>
      <c r="BK233" s="79">
        <f>ROUND($L$233*$K$233,2)</f>
        <v>0</v>
      </c>
      <c r="BL233" s="5" t="s">
        <v>221</v>
      </c>
    </row>
    <row r="234" spans="2:51" s="5" customFormat="1" ht="15.75" customHeight="1">
      <c r="B234" s="80"/>
      <c r="E234" s="81"/>
      <c r="F234" s="136" t="s">
        <v>222</v>
      </c>
      <c r="G234" s="137"/>
      <c r="H234" s="137"/>
      <c r="I234" s="137"/>
      <c r="K234" s="81"/>
      <c r="R234" s="82"/>
      <c r="T234" s="83"/>
      <c r="AA234" s="84"/>
      <c r="AT234" s="81" t="s">
        <v>100</v>
      </c>
      <c r="AU234" s="81" t="s">
        <v>53</v>
      </c>
      <c r="AV234" s="81" t="s">
        <v>12</v>
      </c>
      <c r="AW234" s="81" t="s">
        <v>63</v>
      </c>
      <c r="AX234" s="81" t="s">
        <v>49</v>
      </c>
      <c r="AY234" s="81" t="s">
        <v>93</v>
      </c>
    </row>
    <row r="235" spans="2:51" s="5" customFormat="1" ht="15.75" customHeight="1">
      <c r="B235" s="85"/>
      <c r="E235" s="86"/>
      <c r="F235" s="138" t="s">
        <v>98</v>
      </c>
      <c r="G235" s="139"/>
      <c r="H235" s="139"/>
      <c r="I235" s="139"/>
      <c r="K235" s="87">
        <v>4</v>
      </c>
      <c r="R235" s="88"/>
      <c r="T235" s="89"/>
      <c r="AA235" s="90"/>
      <c r="AT235" s="86" t="s">
        <v>100</v>
      </c>
      <c r="AU235" s="86" t="s">
        <v>53</v>
      </c>
      <c r="AV235" s="86" t="s">
        <v>53</v>
      </c>
      <c r="AW235" s="86" t="s">
        <v>63</v>
      </c>
      <c r="AX235" s="86" t="s">
        <v>12</v>
      </c>
      <c r="AY235" s="86" t="s">
        <v>93</v>
      </c>
    </row>
    <row r="236" spans="2:64" s="5" customFormat="1" ht="27" customHeight="1">
      <c r="B236" s="18"/>
      <c r="C236" s="97" t="s">
        <v>223</v>
      </c>
      <c r="D236" s="97" t="s">
        <v>123</v>
      </c>
      <c r="E236" s="98" t="s">
        <v>224</v>
      </c>
      <c r="F236" s="142" t="s">
        <v>225</v>
      </c>
      <c r="G236" s="143"/>
      <c r="H236" s="143"/>
      <c r="I236" s="143"/>
      <c r="J236" s="99" t="s">
        <v>177</v>
      </c>
      <c r="K236" s="100">
        <v>4.2</v>
      </c>
      <c r="L236" s="144"/>
      <c r="M236" s="143"/>
      <c r="N236" s="144">
        <f>ROUND($L$236*$K$236,2)</f>
        <v>0</v>
      </c>
      <c r="O236" s="134"/>
      <c r="P236" s="134"/>
      <c r="Q236" s="134"/>
      <c r="R236" s="19"/>
      <c r="T236" s="76"/>
      <c r="U236" s="22" t="s">
        <v>38</v>
      </c>
      <c r="V236" s="77">
        <v>0</v>
      </c>
      <c r="W236" s="77">
        <f>$V$236*$K$236</f>
        <v>0</v>
      </c>
      <c r="X236" s="77">
        <v>0.00225</v>
      </c>
      <c r="Y236" s="77">
        <f>$X$236*$K$236</f>
        <v>0.00945</v>
      </c>
      <c r="Z236" s="77">
        <v>0</v>
      </c>
      <c r="AA236" s="78">
        <f>$Z$236*$K$236</f>
        <v>0</v>
      </c>
      <c r="AR236" s="5" t="s">
        <v>226</v>
      </c>
      <c r="AT236" s="5" t="s">
        <v>123</v>
      </c>
      <c r="AU236" s="5" t="s">
        <v>53</v>
      </c>
      <c r="AY236" s="5" t="s">
        <v>93</v>
      </c>
      <c r="BE236" s="79">
        <f>IF($U$236="základní",$N$236,0)</f>
        <v>0</v>
      </c>
      <c r="BF236" s="79">
        <f>IF($U$236="snížená",$N$236,0)</f>
        <v>0</v>
      </c>
      <c r="BG236" s="79">
        <f>IF($U$236="zákl. přenesená",$N$236,0)</f>
        <v>0</v>
      </c>
      <c r="BH236" s="79">
        <f>IF($U$236="sníž. přenesená",$N$236,0)</f>
        <v>0</v>
      </c>
      <c r="BI236" s="79">
        <f>IF($U$236="nulová",$N$236,0)</f>
        <v>0</v>
      </c>
      <c r="BJ236" s="5" t="s">
        <v>12</v>
      </c>
      <c r="BK236" s="79">
        <f>ROUND($L$236*$K$236,2)</f>
        <v>0</v>
      </c>
      <c r="BL236" s="5" t="s">
        <v>221</v>
      </c>
    </row>
    <row r="237" spans="2:51" s="5" customFormat="1" ht="15.75" customHeight="1">
      <c r="B237" s="80"/>
      <c r="E237" s="81"/>
      <c r="F237" s="136" t="s">
        <v>222</v>
      </c>
      <c r="G237" s="137"/>
      <c r="H237" s="137"/>
      <c r="I237" s="137"/>
      <c r="K237" s="81"/>
      <c r="R237" s="82"/>
      <c r="T237" s="83"/>
      <c r="AA237" s="84"/>
      <c r="AT237" s="81" t="s">
        <v>100</v>
      </c>
      <c r="AU237" s="81" t="s">
        <v>53</v>
      </c>
      <c r="AV237" s="81" t="s">
        <v>12</v>
      </c>
      <c r="AW237" s="81" t="s">
        <v>63</v>
      </c>
      <c r="AX237" s="81" t="s">
        <v>49</v>
      </c>
      <c r="AY237" s="81" t="s">
        <v>93</v>
      </c>
    </row>
    <row r="238" spans="2:51" s="5" customFormat="1" ht="15.75" customHeight="1">
      <c r="B238" s="85"/>
      <c r="E238" s="86"/>
      <c r="F238" s="138" t="s">
        <v>227</v>
      </c>
      <c r="G238" s="139"/>
      <c r="H238" s="139"/>
      <c r="I238" s="139"/>
      <c r="K238" s="87">
        <v>4.2</v>
      </c>
      <c r="R238" s="88"/>
      <c r="T238" s="89"/>
      <c r="AA238" s="90"/>
      <c r="AT238" s="86" t="s">
        <v>100</v>
      </c>
      <c r="AU238" s="86" t="s">
        <v>53</v>
      </c>
      <c r="AV238" s="86" t="s">
        <v>53</v>
      </c>
      <c r="AW238" s="86" t="s">
        <v>63</v>
      </c>
      <c r="AX238" s="86" t="s">
        <v>12</v>
      </c>
      <c r="AY238" s="86" t="s">
        <v>93</v>
      </c>
    </row>
    <row r="239" spans="2:64" s="5" customFormat="1" ht="27" customHeight="1">
      <c r="B239" s="18"/>
      <c r="C239" s="72" t="s">
        <v>228</v>
      </c>
      <c r="D239" s="72" t="s">
        <v>94</v>
      </c>
      <c r="E239" s="73" t="s">
        <v>229</v>
      </c>
      <c r="F239" s="133" t="s">
        <v>230</v>
      </c>
      <c r="G239" s="134"/>
      <c r="H239" s="134"/>
      <c r="I239" s="134"/>
      <c r="J239" s="74" t="s">
        <v>140</v>
      </c>
      <c r="K239" s="75">
        <v>6</v>
      </c>
      <c r="L239" s="135"/>
      <c r="M239" s="134"/>
      <c r="N239" s="135">
        <f>ROUND($L$239*$K$239,2)</f>
        <v>0</v>
      </c>
      <c r="O239" s="134"/>
      <c r="P239" s="134"/>
      <c r="Q239" s="134"/>
      <c r="R239" s="19"/>
      <c r="T239" s="76"/>
      <c r="U239" s="22" t="s">
        <v>38</v>
      </c>
      <c r="V239" s="77">
        <v>0.164</v>
      </c>
      <c r="W239" s="77">
        <f>$V$239*$K$239</f>
        <v>0.984</v>
      </c>
      <c r="X239" s="77">
        <v>0</v>
      </c>
      <c r="Y239" s="77">
        <f>$X$239*$K$239</f>
        <v>0</v>
      </c>
      <c r="Z239" s="77">
        <v>0</v>
      </c>
      <c r="AA239" s="78">
        <f>$Z$239*$K$239</f>
        <v>0</v>
      </c>
      <c r="AR239" s="5" t="s">
        <v>221</v>
      </c>
      <c r="AT239" s="5" t="s">
        <v>94</v>
      </c>
      <c r="AU239" s="5" t="s">
        <v>53</v>
      </c>
      <c r="AY239" s="5" t="s">
        <v>93</v>
      </c>
      <c r="BE239" s="79">
        <f>IF($U$239="základní",$N$239,0)</f>
        <v>0</v>
      </c>
      <c r="BF239" s="79">
        <f>IF($U$239="snížená",$N$239,0)</f>
        <v>0</v>
      </c>
      <c r="BG239" s="79">
        <f>IF($U$239="zákl. přenesená",$N$239,0)</f>
        <v>0</v>
      </c>
      <c r="BH239" s="79">
        <f>IF($U$239="sníž. přenesená",$N$239,0)</f>
        <v>0</v>
      </c>
      <c r="BI239" s="79">
        <f>IF($U$239="nulová",$N$239,0)</f>
        <v>0</v>
      </c>
      <c r="BJ239" s="5" t="s">
        <v>12</v>
      </c>
      <c r="BK239" s="79">
        <f>ROUND($L$239*$K$239,2)</f>
        <v>0</v>
      </c>
      <c r="BL239" s="5" t="s">
        <v>221</v>
      </c>
    </row>
    <row r="240" spans="2:51" s="5" customFormat="1" ht="15.75" customHeight="1">
      <c r="B240" s="80"/>
      <c r="E240" s="81"/>
      <c r="F240" s="136" t="s">
        <v>222</v>
      </c>
      <c r="G240" s="137"/>
      <c r="H240" s="137"/>
      <c r="I240" s="137"/>
      <c r="K240" s="81"/>
      <c r="R240" s="82"/>
      <c r="T240" s="83"/>
      <c r="AA240" s="84"/>
      <c r="AT240" s="81" t="s">
        <v>100</v>
      </c>
      <c r="AU240" s="81" t="s">
        <v>53</v>
      </c>
      <c r="AV240" s="81" t="s">
        <v>12</v>
      </c>
      <c r="AW240" s="81" t="s">
        <v>63</v>
      </c>
      <c r="AX240" s="81" t="s">
        <v>49</v>
      </c>
      <c r="AY240" s="81" t="s">
        <v>93</v>
      </c>
    </row>
    <row r="241" spans="2:51" s="5" customFormat="1" ht="15.75" customHeight="1">
      <c r="B241" s="85"/>
      <c r="E241" s="86"/>
      <c r="F241" s="138" t="s">
        <v>129</v>
      </c>
      <c r="G241" s="139"/>
      <c r="H241" s="139"/>
      <c r="I241" s="139"/>
      <c r="K241" s="87">
        <v>6</v>
      </c>
      <c r="R241" s="88"/>
      <c r="T241" s="89"/>
      <c r="AA241" s="90"/>
      <c r="AT241" s="86" t="s">
        <v>100</v>
      </c>
      <c r="AU241" s="86" t="s">
        <v>53</v>
      </c>
      <c r="AV241" s="86" t="s">
        <v>53</v>
      </c>
      <c r="AW241" s="86" t="s">
        <v>63</v>
      </c>
      <c r="AX241" s="86" t="s">
        <v>12</v>
      </c>
      <c r="AY241" s="86" t="s">
        <v>93</v>
      </c>
    </row>
    <row r="242" spans="2:64" s="5" customFormat="1" ht="15.75" customHeight="1">
      <c r="B242" s="18"/>
      <c r="C242" s="97" t="s">
        <v>231</v>
      </c>
      <c r="D242" s="97" t="s">
        <v>123</v>
      </c>
      <c r="E242" s="98" t="s">
        <v>232</v>
      </c>
      <c r="F242" s="142" t="s">
        <v>233</v>
      </c>
      <c r="G242" s="143"/>
      <c r="H242" s="143"/>
      <c r="I242" s="143"/>
      <c r="J242" s="99" t="s">
        <v>111</v>
      </c>
      <c r="K242" s="100">
        <v>0.006</v>
      </c>
      <c r="L242" s="144"/>
      <c r="M242" s="143"/>
      <c r="N242" s="144">
        <f>ROUND($L$242*$K$242,2)</f>
        <v>0</v>
      </c>
      <c r="O242" s="134"/>
      <c r="P242" s="134"/>
      <c r="Q242" s="134"/>
      <c r="R242" s="19"/>
      <c r="T242" s="76"/>
      <c r="U242" s="22" t="s">
        <v>38</v>
      </c>
      <c r="V242" s="77">
        <v>0</v>
      </c>
      <c r="W242" s="77">
        <f>$V$242*$K$242</f>
        <v>0</v>
      </c>
      <c r="X242" s="77">
        <v>1</v>
      </c>
      <c r="Y242" s="77">
        <f>$X$242*$K$242</f>
        <v>0.006</v>
      </c>
      <c r="Z242" s="77">
        <v>0</v>
      </c>
      <c r="AA242" s="78">
        <f>$Z$242*$K$242</f>
        <v>0</v>
      </c>
      <c r="AR242" s="5" t="s">
        <v>226</v>
      </c>
      <c r="AT242" s="5" t="s">
        <v>123</v>
      </c>
      <c r="AU242" s="5" t="s">
        <v>53</v>
      </c>
      <c r="AY242" s="5" t="s">
        <v>93</v>
      </c>
      <c r="BE242" s="79">
        <f>IF($U$242="základní",$N$242,0)</f>
        <v>0</v>
      </c>
      <c r="BF242" s="79">
        <f>IF($U$242="snížená",$N$242,0)</f>
        <v>0</v>
      </c>
      <c r="BG242" s="79">
        <f>IF($U$242="zákl. přenesená",$N$242,0)</f>
        <v>0</v>
      </c>
      <c r="BH242" s="79">
        <f>IF($U$242="sníž. přenesená",$N$242,0)</f>
        <v>0</v>
      </c>
      <c r="BI242" s="79">
        <f>IF($U$242="nulová",$N$242,0)</f>
        <v>0</v>
      </c>
      <c r="BJ242" s="5" t="s">
        <v>12</v>
      </c>
      <c r="BK242" s="79">
        <f>ROUND($L$242*$K$242,2)</f>
        <v>0</v>
      </c>
      <c r="BL242" s="5" t="s">
        <v>221</v>
      </c>
    </row>
    <row r="243" spans="2:51" s="5" customFormat="1" ht="15.75" customHeight="1">
      <c r="B243" s="80"/>
      <c r="E243" s="81"/>
      <c r="F243" s="136" t="s">
        <v>222</v>
      </c>
      <c r="G243" s="137"/>
      <c r="H243" s="137"/>
      <c r="I243" s="137"/>
      <c r="K243" s="81"/>
      <c r="R243" s="82"/>
      <c r="T243" s="83"/>
      <c r="AA243" s="84"/>
      <c r="AT243" s="81" t="s">
        <v>100</v>
      </c>
      <c r="AU243" s="81" t="s">
        <v>53</v>
      </c>
      <c r="AV243" s="81" t="s">
        <v>12</v>
      </c>
      <c r="AW243" s="81" t="s">
        <v>63</v>
      </c>
      <c r="AX243" s="81" t="s">
        <v>49</v>
      </c>
      <c r="AY243" s="81" t="s">
        <v>93</v>
      </c>
    </row>
    <row r="244" spans="2:51" s="5" customFormat="1" ht="15.75" customHeight="1">
      <c r="B244" s="85"/>
      <c r="E244" s="86"/>
      <c r="F244" s="138" t="s">
        <v>234</v>
      </c>
      <c r="G244" s="139"/>
      <c r="H244" s="139"/>
      <c r="I244" s="139"/>
      <c r="K244" s="87">
        <v>0.006</v>
      </c>
      <c r="R244" s="88"/>
      <c r="T244" s="89"/>
      <c r="AA244" s="90"/>
      <c r="AT244" s="86" t="s">
        <v>100</v>
      </c>
      <c r="AU244" s="86" t="s">
        <v>53</v>
      </c>
      <c r="AV244" s="86" t="s">
        <v>53</v>
      </c>
      <c r="AW244" s="86" t="s">
        <v>63</v>
      </c>
      <c r="AX244" s="86" t="s">
        <v>12</v>
      </c>
      <c r="AY244" s="86" t="s">
        <v>93</v>
      </c>
    </row>
    <row r="245" spans="2:64" s="5" customFormat="1" ht="27" customHeight="1">
      <c r="B245" s="18"/>
      <c r="C245" s="72" t="s">
        <v>235</v>
      </c>
      <c r="D245" s="72" t="s">
        <v>94</v>
      </c>
      <c r="E245" s="73" t="s">
        <v>236</v>
      </c>
      <c r="F245" s="133" t="s">
        <v>237</v>
      </c>
      <c r="G245" s="134"/>
      <c r="H245" s="134"/>
      <c r="I245" s="134"/>
      <c r="J245" s="74" t="s">
        <v>145</v>
      </c>
      <c r="K245" s="75">
        <v>6</v>
      </c>
      <c r="L245" s="135"/>
      <c r="M245" s="134"/>
      <c r="N245" s="135">
        <f>ROUND($L$245*$K$245,2)</f>
        <v>0</v>
      </c>
      <c r="O245" s="134"/>
      <c r="P245" s="134"/>
      <c r="Q245" s="134"/>
      <c r="R245" s="19"/>
      <c r="T245" s="76"/>
      <c r="U245" s="22" t="s">
        <v>38</v>
      </c>
      <c r="V245" s="77">
        <v>0.057</v>
      </c>
      <c r="W245" s="77">
        <f>$V$245*$K$245</f>
        <v>0.342</v>
      </c>
      <c r="X245" s="77">
        <v>0</v>
      </c>
      <c r="Y245" s="77">
        <f>$X$245*$K$245</f>
        <v>0</v>
      </c>
      <c r="Z245" s="77">
        <v>0</v>
      </c>
      <c r="AA245" s="78">
        <f>$Z$245*$K$245</f>
        <v>0</v>
      </c>
      <c r="AR245" s="5" t="s">
        <v>221</v>
      </c>
      <c r="AT245" s="5" t="s">
        <v>94</v>
      </c>
      <c r="AU245" s="5" t="s">
        <v>53</v>
      </c>
      <c r="AY245" s="5" t="s">
        <v>93</v>
      </c>
      <c r="BE245" s="79">
        <f>IF($U$245="základní",$N$245,0)</f>
        <v>0</v>
      </c>
      <c r="BF245" s="79">
        <f>IF($U$245="snížená",$N$245,0)</f>
        <v>0</v>
      </c>
      <c r="BG245" s="79">
        <f>IF($U$245="zákl. přenesená",$N$245,0)</f>
        <v>0</v>
      </c>
      <c r="BH245" s="79">
        <f>IF($U$245="sníž. přenesená",$N$245,0)</f>
        <v>0</v>
      </c>
      <c r="BI245" s="79">
        <f>IF($U$245="nulová",$N$245,0)</f>
        <v>0</v>
      </c>
      <c r="BJ245" s="5" t="s">
        <v>12</v>
      </c>
      <c r="BK245" s="79">
        <f>ROUND($L$245*$K$245,2)</f>
        <v>0</v>
      </c>
      <c r="BL245" s="5" t="s">
        <v>221</v>
      </c>
    </row>
    <row r="246" spans="2:51" s="5" customFormat="1" ht="15.75" customHeight="1">
      <c r="B246" s="80"/>
      <c r="E246" s="81"/>
      <c r="F246" s="136" t="s">
        <v>238</v>
      </c>
      <c r="G246" s="137"/>
      <c r="H246" s="137"/>
      <c r="I246" s="137"/>
      <c r="K246" s="81"/>
      <c r="R246" s="82"/>
      <c r="T246" s="83"/>
      <c r="AA246" s="84"/>
      <c r="AT246" s="81" t="s">
        <v>100</v>
      </c>
      <c r="AU246" s="81" t="s">
        <v>53</v>
      </c>
      <c r="AV246" s="81" t="s">
        <v>12</v>
      </c>
      <c r="AW246" s="81" t="s">
        <v>63</v>
      </c>
      <c r="AX246" s="81" t="s">
        <v>49</v>
      </c>
      <c r="AY246" s="81" t="s">
        <v>93</v>
      </c>
    </row>
    <row r="247" spans="2:51" s="5" customFormat="1" ht="15.75" customHeight="1">
      <c r="B247" s="85"/>
      <c r="E247" s="86"/>
      <c r="F247" s="138" t="s">
        <v>239</v>
      </c>
      <c r="G247" s="139"/>
      <c r="H247" s="139"/>
      <c r="I247" s="139"/>
      <c r="K247" s="87">
        <v>6</v>
      </c>
      <c r="R247" s="88"/>
      <c r="T247" s="89"/>
      <c r="AA247" s="90"/>
      <c r="AT247" s="86" t="s">
        <v>100</v>
      </c>
      <c r="AU247" s="86" t="s">
        <v>53</v>
      </c>
      <c r="AV247" s="86" t="s">
        <v>53</v>
      </c>
      <c r="AW247" s="86" t="s">
        <v>63</v>
      </c>
      <c r="AX247" s="86" t="s">
        <v>12</v>
      </c>
      <c r="AY247" s="86" t="s">
        <v>93</v>
      </c>
    </row>
    <row r="248" spans="2:64" s="5" customFormat="1" ht="27" customHeight="1">
      <c r="B248" s="18"/>
      <c r="C248" s="72" t="s">
        <v>240</v>
      </c>
      <c r="D248" s="72" t="s">
        <v>94</v>
      </c>
      <c r="E248" s="73" t="s">
        <v>241</v>
      </c>
      <c r="F248" s="133" t="s">
        <v>242</v>
      </c>
      <c r="G248" s="134"/>
      <c r="H248" s="134"/>
      <c r="I248" s="134"/>
      <c r="J248" s="74" t="s">
        <v>145</v>
      </c>
      <c r="K248" s="75">
        <v>14</v>
      </c>
      <c r="L248" s="135"/>
      <c r="M248" s="134"/>
      <c r="N248" s="135">
        <f>ROUND($L$248*$K$248,2)</f>
        <v>0</v>
      </c>
      <c r="O248" s="134"/>
      <c r="P248" s="134"/>
      <c r="Q248" s="134"/>
      <c r="R248" s="19"/>
      <c r="T248" s="76"/>
      <c r="U248" s="22" t="s">
        <v>38</v>
      </c>
      <c r="V248" s="77">
        <v>0.092</v>
      </c>
      <c r="W248" s="77">
        <f>$V$248*$K$248</f>
        <v>1.288</v>
      </c>
      <c r="X248" s="77">
        <v>0</v>
      </c>
      <c r="Y248" s="77">
        <f>$X$248*$K$248</f>
        <v>0</v>
      </c>
      <c r="Z248" s="77">
        <v>0</v>
      </c>
      <c r="AA248" s="78">
        <f>$Z$248*$K$248</f>
        <v>0</v>
      </c>
      <c r="AR248" s="5" t="s">
        <v>221</v>
      </c>
      <c r="AT248" s="5" t="s">
        <v>94</v>
      </c>
      <c r="AU248" s="5" t="s">
        <v>53</v>
      </c>
      <c r="AY248" s="5" t="s">
        <v>93</v>
      </c>
      <c r="BE248" s="79">
        <f>IF($U$248="základní",$N$248,0)</f>
        <v>0</v>
      </c>
      <c r="BF248" s="79">
        <f>IF($U$248="snížená",$N$248,0)</f>
        <v>0</v>
      </c>
      <c r="BG248" s="79">
        <f>IF($U$248="zákl. přenesená",$N$248,0)</f>
        <v>0</v>
      </c>
      <c r="BH248" s="79">
        <f>IF($U$248="sníž. přenesená",$N$248,0)</f>
        <v>0</v>
      </c>
      <c r="BI248" s="79">
        <f>IF($U$248="nulová",$N$248,0)</f>
        <v>0</v>
      </c>
      <c r="BJ248" s="5" t="s">
        <v>12</v>
      </c>
      <c r="BK248" s="79">
        <f>ROUND($L$248*$K$248,2)</f>
        <v>0</v>
      </c>
      <c r="BL248" s="5" t="s">
        <v>221</v>
      </c>
    </row>
    <row r="249" spans="2:51" s="5" customFormat="1" ht="15.75" customHeight="1">
      <c r="B249" s="80"/>
      <c r="E249" s="81"/>
      <c r="F249" s="136" t="s">
        <v>238</v>
      </c>
      <c r="G249" s="137"/>
      <c r="H249" s="137"/>
      <c r="I249" s="137"/>
      <c r="K249" s="81"/>
      <c r="R249" s="82"/>
      <c r="T249" s="83"/>
      <c r="AA249" s="84"/>
      <c r="AT249" s="81" t="s">
        <v>100</v>
      </c>
      <c r="AU249" s="81" t="s">
        <v>53</v>
      </c>
      <c r="AV249" s="81" t="s">
        <v>12</v>
      </c>
      <c r="AW249" s="81" t="s">
        <v>63</v>
      </c>
      <c r="AX249" s="81" t="s">
        <v>49</v>
      </c>
      <c r="AY249" s="81" t="s">
        <v>93</v>
      </c>
    </row>
    <row r="250" spans="2:51" s="5" customFormat="1" ht="15.75" customHeight="1">
      <c r="B250" s="85"/>
      <c r="E250" s="86"/>
      <c r="F250" s="138" t="s">
        <v>243</v>
      </c>
      <c r="G250" s="139"/>
      <c r="H250" s="139"/>
      <c r="I250" s="139"/>
      <c r="K250" s="87">
        <v>14</v>
      </c>
      <c r="R250" s="88"/>
      <c r="T250" s="89"/>
      <c r="AA250" s="90"/>
      <c r="AT250" s="86" t="s">
        <v>100</v>
      </c>
      <c r="AU250" s="86" t="s">
        <v>53</v>
      </c>
      <c r="AV250" s="86" t="s">
        <v>53</v>
      </c>
      <c r="AW250" s="86" t="s">
        <v>63</v>
      </c>
      <c r="AX250" s="86" t="s">
        <v>12</v>
      </c>
      <c r="AY250" s="86" t="s">
        <v>93</v>
      </c>
    </row>
    <row r="251" spans="2:64" s="5" customFormat="1" ht="39" customHeight="1">
      <c r="B251" s="18"/>
      <c r="C251" s="72" t="s">
        <v>244</v>
      </c>
      <c r="D251" s="72" t="s">
        <v>94</v>
      </c>
      <c r="E251" s="73" t="s">
        <v>245</v>
      </c>
      <c r="F251" s="133" t="s">
        <v>246</v>
      </c>
      <c r="G251" s="134"/>
      <c r="H251" s="134"/>
      <c r="I251" s="134"/>
      <c r="J251" s="74" t="s">
        <v>145</v>
      </c>
      <c r="K251" s="75">
        <v>2</v>
      </c>
      <c r="L251" s="135"/>
      <c r="M251" s="134"/>
      <c r="N251" s="135">
        <f>ROUND($L$251*$K$251,2)</f>
        <v>0</v>
      </c>
      <c r="O251" s="134"/>
      <c r="P251" s="134"/>
      <c r="Q251" s="134"/>
      <c r="R251" s="19"/>
      <c r="T251" s="76"/>
      <c r="U251" s="22" t="s">
        <v>38</v>
      </c>
      <c r="V251" s="77">
        <v>0.187</v>
      </c>
      <c r="W251" s="77">
        <f>$V$251*$K$251</f>
        <v>0.374</v>
      </c>
      <c r="X251" s="77">
        <v>0</v>
      </c>
      <c r="Y251" s="77">
        <f>$X$251*$K$251</f>
        <v>0</v>
      </c>
      <c r="Z251" s="77">
        <v>0</v>
      </c>
      <c r="AA251" s="78">
        <f>$Z$251*$K$251</f>
        <v>0</v>
      </c>
      <c r="AR251" s="5" t="s">
        <v>221</v>
      </c>
      <c r="AT251" s="5" t="s">
        <v>94</v>
      </c>
      <c r="AU251" s="5" t="s">
        <v>53</v>
      </c>
      <c r="AY251" s="5" t="s">
        <v>93</v>
      </c>
      <c r="BE251" s="79">
        <f>IF($U$251="základní",$N$251,0)</f>
        <v>0</v>
      </c>
      <c r="BF251" s="79">
        <f>IF($U$251="snížená",$N$251,0)</f>
        <v>0</v>
      </c>
      <c r="BG251" s="79">
        <f>IF($U$251="zákl. přenesená",$N$251,0)</f>
        <v>0</v>
      </c>
      <c r="BH251" s="79">
        <f>IF($U$251="sníž. přenesená",$N$251,0)</f>
        <v>0</v>
      </c>
      <c r="BI251" s="79">
        <f>IF($U$251="nulová",$N$251,0)</f>
        <v>0</v>
      </c>
      <c r="BJ251" s="5" t="s">
        <v>12</v>
      </c>
      <c r="BK251" s="79">
        <f>ROUND($L$251*$K$251,2)</f>
        <v>0</v>
      </c>
      <c r="BL251" s="5" t="s">
        <v>221</v>
      </c>
    </row>
    <row r="252" spans="2:51" s="5" customFormat="1" ht="15.75" customHeight="1">
      <c r="B252" s="80"/>
      <c r="E252" s="81"/>
      <c r="F252" s="136" t="s">
        <v>238</v>
      </c>
      <c r="G252" s="137"/>
      <c r="H252" s="137"/>
      <c r="I252" s="137"/>
      <c r="K252" s="81"/>
      <c r="R252" s="82"/>
      <c r="T252" s="83"/>
      <c r="AA252" s="84"/>
      <c r="AT252" s="81" t="s">
        <v>100</v>
      </c>
      <c r="AU252" s="81" t="s">
        <v>53</v>
      </c>
      <c r="AV252" s="81" t="s">
        <v>12</v>
      </c>
      <c r="AW252" s="81" t="s">
        <v>63</v>
      </c>
      <c r="AX252" s="81" t="s">
        <v>49</v>
      </c>
      <c r="AY252" s="81" t="s">
        <v>93</v>
      </c>
    </row>
    <row r="253" spans="2:51" s="5" customFormat="1" ht="15.75" customHeight="1">
      <c r="B253" s="85"/>
      <c r="E253" s="86"/>
      <c r="F253" s="138" t="s">
        <v>53</v>
      </c>
      <c r="G253" s="139"/>
      <c r="H253" s="139"/>
      <c r="I253" s="139"/>
      <c r="K253" s="87">
        <v>2</v>
      </c>
      <c r="R253" s="88"/>
      <c r="T253" s="89"/>
      <c r="AA253" s="90"/>
      <c r="AT253" s="86" t="s">
        <v>100</v>
      </c>
      <c r="AU253" s="86" t="s">
        <v>53</v>
      </c>
      <c r="AV253" s="86" t="s">
        <v>53</v>
      </c>
      <c r="AW253" s="86" t="s">
        <v>63</v>
      </c>
      <c r="AX253" s="86" t="s">
        <v>12</v>
      </c>
      <c r="AY253" s="86" t="s">
        <v>93</v>
      </c>
    </row>
    <row r="254" spans="2:64" s="5" customFormat="1" ht="39" customHeight="1">
      <c r="B254" s="18"/>
      <c r="C254" s="72" t="s">
        <v>247</v>
      </c>
      <c r="D254" s="72" t="s">
        <v>94</v>
      </c>
      <c r="E254" s="73" t="s">
        <v>248</v>
      </c>
      <c r="F254" s="133" t="s">
        <v>249</v>
      </c>
      <c r="G254" s="134"/>
      <c r="H254" s="134"/>
      <c r="I254" s="134"/>
      <c r="J254" s="74" t="s">
        <v>145</v>
      </c>
      <c r="K254" s="75">
        <v>4</v>
      </c>
      <c r="L254" s="135"/>
      <c r="M254" s="134"/>
      <c r="N254" s="135">
        <f>ROUND($L$254*$K$254,2)</f>
        <v>0</v>
      </c>
      <c r="O254" s="134"/>
      <c r="P254" s="134"/>
      <c r="Q254" s="134"/>
      <c r="R254" s="19"/>
      <c r="T254" s="76"/>
      <c r="U254" s="22" t="s">
        <v>38</v>
      </c>
      <c r="V254" s="77">
        <v>0.306</v>
      </c>
      <c r="W254" s="77">
        <f>$V$254*$K$254</f>
        <v>1.224</v>
      </c>
      <c r="X254" s="77">
        <v>0</v>
      </c>
      <c r="Y254" s="77">
        <f>$X$254*$K$254</f>
        <v>0</v>
      </c>
      <c r="Z254" s="77">
        <v>0</v>
      </c>
      <c r="AA254" s="78">
        <f>$Z$254*$K$254</f>
        <v>0</v>
      </c>
      <c r="AR254" s="5" t="s">
        <v>221</v>
      </c>
      <c r="AT254" s="5" t="s">
        <v>94</v>
      </c>
      <c r="AU254" s="5" t="s">
        <v>53</v>
      </c>
      <c r="AY254" s="5" t="s">
        <v>93</v>
      </c>
      <c r="BE254" s="79">
        <f>IF($U$254="základní",$N$254,0)</f>
        <v>0</v>
      </c>
      <c r="BF254" s="79">
        <f>IF($U$254="snížená",$N$254,0)</f>
        <v>0</v>
      </c>
      <c r="BG254" s="79">
        <f>IF($U$254="zákl. přenesená",$N$254,0)</f>
        <v>0</v>
      </c>
      <c r="BH254" s="79">
        <f>IF($U$254="sníž. přenesená",$N$254,0)</f>
        <v>0</v>
      </c>
      <c r="BI254" s="79">
        <f>IF($U$254="nulová",$N$254,0)</f>
        <v>0</v>
      </c>
      <c r="BJ254" s="5" t="s">
        <v>12</v>
      </c>
      <c r="BK254" s="79">
        <f>ROUND($L$254*$K$254,2)</f>
        <v>0</v>
      </c>
      <c r="BL254" s="5" t="s">
        <v>221</v>
      </c>
    </row>
    <row r="255" spans="2:51" s="5" customFormat="1" ht="15.75" customHeight="1">
      <c r="B255" s="80"/>
      <c r="E255" s="81"/>
      <c r="F255" s="136" t="s">
        <v>238</v>
      </c>
      <c r="G255" s="137"/>
      <c r="H255" s="137"/>
      <c r="I255" s="137"/>
      <c r="K255" s="81"/>
      <c r="R255" s="82"/>
      <c r="T255" s="83"/>
      <c r="AA255" s="84"/>
      <c r="AT255" s="81" t="s">
        <v>100</v>
      </c>
      <c r="AU255" s="81" t="s">
        <v>53</v>
      </c>
      <c r="AV255" s="81" t="s">
        <v>12</v>
      </c>
      <c r="AW255" s="81" t="s">
        <v>63</v>
      </c>
      <c r="AX255" s="81" t="s">
        <v>49</v>
      </c>
      <c r="AY255" s="81" t="s">
        <v>93</v>
      </c>
    </row>
    <row r="256" spans="2:51" s="5" customFormat="1" ht="15.75" customHeight="1">
      <c r="B256" s="85"/>
      <c r="E256" s="86"/>
      <c r="F256" s="138" t="s">
        <v>154</v>
      </c>
      <c r="G256" s="139"/>
      <c r="H256" s="139"/>
      <c r="I256" s="139"/>
      <c r="K256" s="87">
        <v>4</v>
      </c>
      <c r="R256" s="88"/>
      <c r="T256" s="89"/>
      <c r="AA256" s="90"/>
      <c r="AT256" s="86" t="s">
        <v>100</v>
      </c>
      <c r="AU256" s="86" t="s">
        <v>53</v>
      </c>
      <c r="AV256" s="86" t="s">
        <v>53</v>
      </c>
      <c r="AW256" s="86" t="s">
        <v>63</v>
      </c>
      <c r="AX256" s="86" t="s">
        <v>12</v>
      </c>
      <c r="AY256" s="86" t="s">
        <v>93</v>
      </c>
    </row>
    <row r="257" spans="2:64" s="5" customFormat="1" ht="27" customHeight="1">
      <c r="B257" s="18"/>
      <c r="C257" s="97" t="s">
        <v>250</v>
      </c>
      <c r="D257" s="97" t="s">
        <v>123</v>
      </c>
      <c r="E257" s="98" t="s">
        <v>251</v>
      </c>
      <c r="F257" s="142" t="s">
        <v>252</v>
      </c>
      <c r="G257" s="143"/>
      <c r="H257" s="143"/>
      <c r="I257" s="143"/>
      <c r="J257" s="99" t="s">
        <v>145</v>
      </c>
      <c r="K257" s="100">
        <v>6</v>
      </c>
      <c r="L257" s="144"/>
      <c r="M257" s="143"/>
      <c r="N257" s="144">
        <f>ROUND($L$257*$K$257,2)</f>
        <v>0</v>
      </c>
      <c r="O257" s="134"/>
      <c r="P257" s="134"/>
      <c r="Q257" s="134"/>
      <c r="R257" s="19"/>
      <c r="T257" s="76"/>
      <c r="U257" s="22" t="s">
        <v>38</v>
      </c>
      <c r="V257" s="77">
        <v>0</v>
      </c>
      <c r="W257" s="77">
        <f>$V$257*$K$257</f>
        <v>0</v>
      </c>
      <c r="X257" s="77">
        <v>0.0037</v>
      </c>
      <c r="Y257" s="77">
        <f>$X$257*$K$257</f>
        <v>0.0222</v>
      </c>
      <c r="Z257" s="77">
        <v>0</v>
      </c>
      <c r="AA257" s="78">
        <f>$Z$257*$K$257</f>
        <v>0</v>
      </c>
      <c r="AR257" s="5" t="s">
        <v>226</v>
      </c>
      <c r="AT257" s="5" t="s">
        <v>123</v>
      </c>
      <c r="AU257" s="5" t="s">
        <v>53</v>
      </c>
      <c r="AY257" s="5" t="s">
        <v>93</v>
      </c>
      <c r="BE257" s="79">
        <f>IF($U$257="základní",$N$257,0)</f>
        <v>0</v>
      </c>
      <c r="BF257" s="79">
        <f>IF($U$257="snížená",$N$257,0)</f>
        <v>0</v>
      </c>
      <c r="BG257" s="79">
        <f>IF($U$257="zákl. přenesená",$N$257,0)</f>
        <v>0</v>
      </c>
      <c r="BH257" s="79">
        <f>IF($U$257="sníž. přenesená",$N$257,0)</f>
        <v>0</v>
      </c>
      <c r="BI257" s="79">
        <f>IF($U$257="nulová",$N$257,0)</f>
        <v>0</v>
      </c>
      <c r="BJ257" s="5" t="s">
        <v>12</v>
      </c>
      <c r="BK257" s="79">
        <f>ROUND($L$257*$K$257,2)</f>
        <v>0</v>
      </c>
      <c r="BL257" s="5" t="s">
        <v>221</v>
      </c>
    </row>
    <row r="258" spans="2:51" s="5" customFormat="1" ht="15.75" customHeight="1">
      <c r="B258" s="80"/>
      <c r="E258" s="81"/>
      <c r="F258" s="136" t="s">
        <v>238</v>
      </c>
      <c r="G258" s="137"/>
      <c r="H258" s="137"/>
      <c r="I258" s="137"/>
      <c r="K258" s="81"/>
      <c r="R258" s="82"/>
      <c r="T258" s="83"/>
      <c r="AA258" s="84"/>
      <c r="AT258" s="81" t="s">
        <v>100</v>
      </c>
      <c r="AU258" s="81" t="s">
        <v>53</v>
      </c>
      <c r="AV258" s="81" t="s">
        <v>12</v>
      </c>
      <c r="AW258" s="81" t="s">
        <v>63</v>
      </c>
      <c r="AX258" s="81" t="s">
        <v>49</v>
      </c>
      <c r="AY258" s="81" t="s">
        <v>93</v>
      </c>
    </row>
    <row r="259" spans="2:51" s="5" customFormat="1" ht="15.75" customHeight="1">
      <c r="B259" s="85"/>
      <c r="E259" s="86"/>
      <c r="F259" s="138" t="s">
        <v>150</v>
      </c>
      <c r="G259" s="139"/>
      <c r="H259" s="139"/>
      <c r="I259" s="139"/>
      <c r="K259" s="87">
        <v>6</v>
      </c>
      <c r="R259" s="88"/>
      <c r="T259" s="89"/>
      <c r="AA259" s="90"/>
      <c r="AT259" s="86" t="s">
        <v>100</v>
      </c>
      <c r="AU259" s="86" t="s">
        <v>53</v>
      </c>
      <c r="AV259" s="86" t="s">
        <v>53</v>
      </c>
      <c r="AW259" s="86" t="s">
        <v>63</v>
      </c>
      <c r="AX259" s="86" t="s">
        <v>12</v>
      </c>
      <c r="AY259" s="86" t="s">
        <v>93</v>
      </c>
    </row>
    <row r="260" spans="2:64" s="5" customFormat="1" ht="27" customHeight="1">
      <c r="B260" s="18"/>
      <c r="C260" s="72" t="s">
        <v>253</v>
      </c>
      <c r="D260" s="72" t="s">
        <v>94</v>
      </c>
      <c r="E260" s="73" t="s">
        <v>254</v>
      </c>
      <c r="F260" s="133" t="s">
        <v>255</v>
      </c>
      <c r="G260" s="134"/>
      <c r="H260" s="134"/>
      <c r="I260" s="134"/>
      <c r="J260" s="74" t="s">
        <v>145</v>
      </c>
      <c r="K260" s="75">
        <v>1</v>
      </c>
      <c r="L260" s="135"/>
      <c r="M260" s="134"/>
      <c r="N260" s="135">
        <f>ROUND($L$260*$K$260,2)</f>
        <v>0</v>
      </c>
      <c r="O260" s="134"/>
      <c r="P260" s="134"/>
      <c r="Q260" s="134"/>
      <c r="R260" s="19"/>
      <c r="T260" s="76"/>
      <c r="U260" s="22" t="s">
        <v>38</v>
      </c>
      <c r="V260" s="77">
        <v>3.798</v>
      </c>
      <c r="W260" s="77">
        <f>$V$260*$K$260</f>
        <v>3.798</v>
      </c>
      <c r="X260" s="77">
        <v>0</v>
      </c>
      <c r="Y260" s="77">
        <f>$X$260*$K$260</f>
        <v>0</v>
      </c>
      <c r="Z260" s="77">
        <v>0</v>
      </c>
      <c r="AA260" s="78">
        <f>$Z$260*$K$260</f>
        <v>0</v>
      </c>
      <c r="AR260" s="5" t="s">
        <v>221</v>
      </c>
      <c r="AT260" s="5" t="s">
        <v>94</v>
      </c>
      <c r="AU260" s="5" t="s">
        <v>53</v>
      </c>
      <c r="AY260" s="5" t="s">
        <v>93</v>
      </c>
      <c r="BE260" s="79">
        <f>IF($U$260="základní",$N$260,0)</f>
        <v>0</v>
      </c>
      <c r="BF260" s="79">
        <f>IF($U$260="snížená",$N$260,0)</f>
        <v>0</v>
      </c>
      <c r="BG260" s="79">
        <f>IF($U$260="zákl. přenesená",$N$260,0)</f>
        <v>0</v>
      </c>
      <c r="BH260" s="79">
        <f>IF($U$260="sníž. přenesená",$N$260,0)</f>
        <v>0</v>
      </c>
      <c r="BI260" s="79">
        <f>IF($U$260="nulová",$N$260,0)</f>
        <v>0</v>
      </c>
      <c r="BJ260" s="5" t="s">
        <v>12</v>
      </c>
      <c r="BK260" s="79">
        <f>ROUND($L$260*$K$260,2)</f>
        <v>0</v>
      </c>
      <c r="BL260" s="5" t="s">
        <v>221</v>
      </c>
    </row>
    <row r="261" spans="2:51" s="5" customFormat="1" ht="15.75" customHeight="1">
      <c r="B261" s="80"/>
      <c r="E261" s="81"/>
      <c r="F261" s="136" t="s">
        <v>238</v>
      </c>
      <c r="G261" s="137"/>
      <c r="H261" s="137"/>
      <c r="I261" s="137"/>
      <c r="K261" s="81"/>
      <c r="R261" s="82"/>
      <c r="T261" s="83"/>
      <c r="AA261" s="84"/>
      <c r="AT261" s="81" t="s">
        <v>100</v>
      </c>
      <c r="AU261" s="81" t="s">
        <v>53</v>
      </c>
      <c r="AV261" s="81" t="s">
        <v>12</v>
      </c>
      <c r="AW261" s="81" t="s">
        <v>63</v>
      </c>
      <c r="AX261" s="81" t="s">
        <v>49</v>
      </c>
      <c r="AY261" s="81" t="s">
        <v>93</v>
      </c>
    </row>
    <row r="262" spans="2:51" s="5" customFormat="1" ht="15.75" customHeight="1">
      <c r="B262" s="85"/>
      <c r="E262" s="86"/>
      <c r="F262" s="138" t="s">
        <v>12</v>
      </c>
      <c r="G262" s="139"/>
      <c r="H262" s="139"/>
      <c r="I262" s="139"/>
      <c r="K262" s="87">
        <v>1</v>
      </c>
      <c r="R262" s="88"/>
      <c r="T262" s="89"/>
      <c r="AA262" s="90"/>
      <c r="AT262" s="86" t="s">
        <v>100</v>
      </c>
      <c r="AU262" s="86" t="s">
        <v>53</v>
      </c>
      <c r="AV262" s="86" t="s">
        <v>53</v>
      </c>
      <c r="AW262" s="86" t="s">
        <v>63</v>
      </c>
      <c r="AX262" s="86" t="s">
        <v>12</v>
      </c>
      <c r="AY262" s="86" t="s">
        <v>93</v>
      </c>
    </row>
    <row r="263" spans="2:64" s="5" customFormat="1" ht="15.75" customHeight="1">
      <c r="B263" s="18"/>
      <c r="C263" s="97" t="s">
        <v>256</v>
      </c>
      <c r="D263" s="97" t="s">
        <v>123</v>
      </c>
      <c r="E263" s="98" t="s">
        <v>257</v>
      </c>
      <c r="F263" s="142" t="s">
        <v>258</v>
      </c>
      <c r="G263" s="143"/>
      <c r="H263" s="143"/>
      <c r="I263" s="143"/>
      <c r="J263" s="99" t="s">
        <v>145</v>
      </c>
      <c r="K263" s="100">
        <v>1</v>
      </c>
      <c r="L263" s="144"/>
      <c r="M263" s="143"/>
      <c r="N263" s="144">
        <f>ROUND($L$263*$K$263,2)</f>
        <v>0</v>
      </c>
      <c r="O263" s="134"/>
      <c r="P263" s="134"/>
      <c r="Q263" s="134"/>
      <c r="R263" s="19"/>
      <c r="T263" s="76"/>
      <c r="U263" s="22" t="s">
        <v>38</v>
      </c>
      <c r="V263" s="77">
        <v>0</v>
      </c>
      <c r="W263" s="77">
        <f>$V$263*$K$263</f>
        <v>0</v>
      </c>
      <c r="X263" s="77">
        <v>0</v>
      </c>
      <c r="Y263" s="77">
        <f>$X$263*$K$263</f>
        <v>0</v>
      </c>
      <c r="Z263" s="77">
        <v>0</v>
      </c>
      <c r="AA263" s="78">
        <f>$Z$263*$K$263</f>
        <v>0</v>
      </c>
      <c r="AR263" s="5" t="s">
        <v>226</v>
      </c>
      <c r="AT263" s="5" t="s">
        <v>123</v>
      </c>
      <c r="AU263" s="5" t="s">
        <v>53</v>
      </c>
      <c r="AY263" s="5" t="s">
        <v>93</v>
      </c>
      <c r="BE263" s="79">
        <f>IF($U$263="základní",$N$263,0)</f>
        <v>0</v>
      </c>
      <c r="BF263" s="79">
        <f>IF($U$263="snížená",$N$263,0)</f>
        <v>0</v>
      </c>
      <c r="BG263" s="79">
        <f>IF($U$263="zákl. přenesená",$N$263,0)</f>
        <v>0</v>
      </c>
      <c r="BH263" s="79">
        <f>IF($U$263="sníž. přenesená",$N$263,0)</f>
        <v>0</v>
      </c>
      <c r="BI263" s="79">
        <f>IF($U$263="nulová",$N$263,0)</f>
        <v>0</v>
      </c>
      <c r="BJ263" s="5" t="s">
        <v>12</v>
      </c>
      <c r="BK263" s="79">
        <f>ROUND($L$263*$K$263,2)</f>
        <v>0</v>
      </c>
      <c r="BL263" s="5" t="s">
        <v>221</v>
      </c>
    </row>
    <row r="264" spans="2:51" s="5" customFormat="1" ht="15.75" customHeight="1">
      <c r="B264" s="80"/>
      <c r="E264" s="81"/>
      <c r="F264" s="136" t="s">
        <v>238</v>
      </c>
      <c r="G264" s="137"/>
      <c r="H264" s="137"/>
      <c r="I264" s="137"/>
      <c r="K264" s="81"/>
      <c r="R264" s="82"/>
      <c r="T264" s="83"/>
      <c r="AA264" s="84"/>
      <c r="AT264" s="81" t="s">
        <v>100</v>
      </c>
      <c r="AU264" s="81" t="s">
        <v>53</v>
      </c>
      <c r="AV264" s="81" t="s">
        <v>12</v>
      </c>
      <c r="AW264" s="81" t="s">
        <v>63</v>
      </c>
      <c r="AX264" s="81" t="s">
        <v>49</v>
      </c>
      <c r="AY264" s="81" t="s">
        <v>93</v>
      </c>
    </row>
    <row r="265" spans="2:51" s="5" customFormat="1" ht="15.75" customHeight="1">
      <c r="B265" s="85"/>
      <c r="E265" s="86"/>
      <c r="F265" s="138" t="s">
        <v>12</v>
      </c>
      <c r="G265" s="139"/>
      <c r="H265" s="139"/>
      <c r="I265" s="139"/>
      <c r="K265" s="87">
        <v>1</v>
      </c>
      <c r="R265" s="88"/>
      <c r="T265" s="89"/>
      <c r="AA265" s="90"/>
      <c r="AT265" s="86" t="s">
        <v>100</v>
      </c>
      <c r="AU265" s="86" t="s">
        <v>53</v>
      </c>
      <c r="AV265" s="86" t="s">
        <v>53</v>
      </c>
      <c r="AW265" s="86" t="s">
        <v>63</v>
      </c>
      <c r="AX265" s="86" t="s">
        <v>12</v>
      </c>
      <c r="AY265" s="86" t="s">
        <v>93</v>
      </c>
    </row>
    <row r="266" spans="2:64" s="5" customFormat="1" ht="39" customHeight="1">
      <c r="B266" s="18"/>
      <c r="C266" s="72" t="s">
        <v>259</v>
      </c>
      <c r="D266" s="72" t="s">
        <v>94</v>
      </c>
      <c r="E266" s="73" t="s">
        <v>260</v>
      </c>
      <c r="F266" s="133" t="s">
        <v>261</v>
      </c>
      <c r="G266" s="134"/>
      <c r="H266" s="134"/>
      <c r="I266" s="134"/>
      <c r="J266" s="74" t="s">
        <v>177</v>
      </c>
      <c r="K266" s="75">
        <v>50</v>
      </c>
      <c r="L266" s="135"/>
      <c r="M266" s="134"/>
      <c r="N266" s="135">
        <f>ROUND($L$266*$K$266,2)</f>
        <v>0</v>
      </c>
      <c r="O266" s="134"/>
      <c r="P266" s="134"/>
      <c r="Q266" s="134"/>
      <c r="R266" s="19"/>
      <c r="T266" s="76"/>
      <c r="U266" s="22" t="s">
        <v>38</v>
      </c>
      <c r="V266" s="77">
        <v>0.091</v>
      </c>
      <c r="W266" s="77">
        <f>$V$266*$K$266</f>
        <v>4.55</v>
      </c>
      <c r="X266" s="77">
        <v>0</v>
      </c>
      <c r="Y266" s="77">
        <f>$X$266*$K$266</f>
        <v>0</v>
      </c>
      <c r="Z266" s="77">
        <v>0</v>
      </c>
      <c r="AA266" s="78">
        <f>$Z$266*$K$266</f>
        <v>0</v>
      </c>
      <c r="AR266" s="5" t="s">
        <v>221</v>
      </c>
      <c r="AT266" s="5" t="s">
        <v>94</v>
      </c>
      <c r="AU266" s="5" t="s">
        <v>53</v>
      </c>
      <c r="AY266" s="5" t="s">
        <v>93</v>
      </c>
      <c r="BE266" s="79">
        <f>IF($U$266="základní",$N$266,0)</f>
        <v>0</v>
      </c>
      <c r="BF266" s="79">
        <f>IF($U$266="snížená",$N$266,0)</f>
        <v>0</v>
      </c>
      <c r="BG266" s="79">
        <f>IF($U$266="zákl. přenesená",$N$266,0)</f>
        <v>0</v>
      </c>
      <c r="BH266" s="79">
        <f>IF($U$266="sníž. přenesená",$N$266,0)</f>
        <v>0</v>
      </c>
      <c r="BI266" s="79">
        <f>IF($U$266="nulová",$N$266,0)</f>
        <v>0</v>
      </c>
      <c r="BJ266" s="5" t="s">
        <v>12</v>
      </c>
      <c r="BK266" s="79">
        <f>ROUND($L$266*$K$266,2)</f>
        <v>0</v>
      </c>
      <c r="BL266" s="5" t="s">
        <v>221</v>
      </c>
    </row>
    <row r="267" spans="2:51" s="5" customFormat="1" ht="15.75" customHeight="1">
      <c r="B267" s="80"/>
      <c r="E267" s="81"/>
      <c r="F267" s="136" t="s">
        <v>262</v>
      </c>
      <c r="G267" s="137"/>
      <c r="H267" s="137"/>
      <c r="I267" s="137"/>
      <c r="K267" s="81"/>
      <c r="R267" s="82"/>
      <c r="T267" s="83"/>
      <c r="AA267" s="84"/>
      <c r="AT267" s="81" t="s">
        <v>100</v>
      </c>
      <c r="AU267" s="81" t="s">
        <v>53</v>
      </c>
      <c r="AV267" s="81" t="s">
        <v>12</v>
      </c>
      <c r="AW267" s="81" t="s">
        <v>63</v>
      </c>
      <c r="AX267" s="81" t="s">
        <v>49</v>
      </c>
      <c r="AY267" s="81" t="s">
        <v>93</v>
      </c>
    </row>
    <row r="268" spans="2:51" s="5" customFormat="1" ht="15.75" customHeight="1">
      <c r="B268" s="80"/>
      <c r="E268" s="81"/>
      <c r="F268" s="136" t="s">
        <v>263</v>
      </c>
      <c r="G268" s="137"/>
      <c r="H268" s="137"/>
      <c r="I268" s="137"/>
      <c r="K268" s="81"/>
      <c r="R268" s="82"/>
      <c r="T268" s="83"/>
      <c r="AA268" s="84"/>
      <c r="AT268" s="81" t="s">
        <v>100</v>
      </c>
      <c r="AU268" s="81" t="s">
        <v>53</v>
      </c>
      <c r="AV268" s="81" t="s">
        <v>12</v>
      </c>
      <c r="AW268" s="81" t="s">
        <v>63</v>
      </c>
      <c r="AX268" s="81" t="s">
        <v>49</v>
      </c>
      <c r="AY268" s="81" t="s">
        <v>93</v>
      </c>
    </row>
    <row r="269" spans="2:51" s="5" customFormat="1" ht="15.75" customHeight="1">
      <c r="B269" s="80"/>
      <c r="E269" s="81"/>
      <c r="F269" s="136" t="s">
        <v>264</v>
      </c>
      <c r="G269" s="137"/>
      <c r="H269" s="137"/>
      <c r="I269" s="137"/>
      <c r="K269" s="81"/>
      <c r="R269" s="82"/>
      <c r="T269" s="83"/>
      <c r="AA269" s="84"/>
      <c r="AT269" s="81" t="s">
        <v>100</v>
      </c>
      <c r="AU269" s="81" t="s">
        <v>53</v>
      </c>
      <c r="AV269" s="81" t="s">
        <v>12</v>
      </c>
      <c r="AW269" s="81" t="s">
        <v>63</v>
      </c>
      <c r="AX269" s="81" t="s">
        <v>49</v>
      </c>
      <c r="AY269" s="81" t="s">
        <v>93</v>
      </c>
    </row>
    <row r="270" spans="2:51" s="5" customFormat="1" ht="15.75" customHeight="1">
      <c r="B270" s="85"/>
      <c r="E270" s="86"/>
      <c r="F270" s="138" t="s">
        <v>265</v>
      </c>
      <c r="G270" s="139"/>
      <c r="H270" s="139"/>
      <c r="I270" s="139"/>
      <c r="K270" s="87">
        <v>5</v>
      </c>
      <c r="R270" s="88"/>
      <c r="T270" s="89"/>
      <c r="AA270" s="90"/>
      <c r="AT270" s="86" t="s">
        <v>100</v>
      </c>
      <c r="AU270" s="86" t="s">
        <v>53</v>
      </c>
      <c r="AV270" s="86" t="s">
        <v>53</v>
      </c>
      <c r="AW270" s="86" t="s">
        <v>63</v>
      </c>
      <c r="AX270" s="86" t="s">
        <v>49</v>
      </c>
      <c r="AY270" s="86" t="s">
        <v>93</v>
      </c>
    </row>
    <row r="271" spans="2:51" s="5" customFormat="1" ht="15.75" customHeight="1">
      <c r="B271" s="80"/>
      <c r="E271" s="81"/>
      <c r="F271" s="136" t="s">
        <v>266</v>
      </c>
      <c r="G271" s="137"/>
      <c r="H271" s="137"/>
      <c r="I271" s="137"/>
      <c r="K271" s="81"/>
      <c r="R271" s="82"/>
      <c r="T271" s="83"/>
      <c r="AA271" s="84"/>
      <c r="AT271" s="81" t="s">
        <v>100</v>
      </c>
      <c r="AU271" s="81" t="s">
        <v>53</v>
      </c>
      <c r="AV271" s="81" t="s">
        <v>12</v>
      </c>
      <c r="AW271" s="81" t="s">
        <v>63</v>
      </c>
      <c r="AX271" s="81" t="s">
        <v>49</v>
      </c>
      <c r="AY271" s="81" t="s">
        <v>93</v>
      </c>
    </row>
    <row r="272" spans="2:51" s="5" customFormat="1" ht="15.75" customHeight="1">
      <c r="B272" s="85"/>
      <c r="E272" s="86"/>
      <c r="F272" s="138" t="s">
        <v>267</v>
      </c>
      <c r="G272" s="139"/>
      <c r="H272" s="139"/>
      <c r="I272" s="139"/>
      <c r="K272" s="87">
        <v>10</v>
      </c>
      <c r="R272" s="88"/>
      <c r="T272" s="89"/>
      <c r="AA272" s="90"/>
      <c r="AT272" s="86" t="s">
        <v>100</v>
      </c>
      <c r="AU272" s="86" t="s">
        <v>53</v>
      </c>
      <c r="AV272" s="86" t="s">
        <v>53</v>
      </c>
      <c r="AW272" s="86" t="s">
        <v>63</v>
      </c>
      <c r="AX272" s="86" t="s">
        <v>49</v>
      </c>
      <c r="AY272" s="86" t="s">
        <v>93</v>
      </c>
    </row>
    <row r="273" spans="2:51" s="5" customFormat="1" ht="15.75" customHeight="1">
      <c r="B273" s="80"/>
      <c r="E273" s="81"/>
      <c r="F273" s="136" t="s">
        <v>268</v>
      </c>
      <c r="G273" s="137"/>
      <c r="H273" s="137"/>
      <c r="I273" s="137"/>
      <c r="K273" s="81"/>
      <c r="R273" s="82"/>
      <c r="T273" s="83"/>
      <c r="AA273" s="84"/>
      <c r="AT273" s="81" t="s">
        <v>100</v>
      </c>
      <c r="AU273" s="81" t="s">
        <v>53</v>
      </c>
      <c r="AV273" s="81" t="s">
        <v>12</v>
      </c>
      <c r="AW273" s="81" t="s">
        <v>63</v>
      </c>
      <c r="AX273" s="81" t="s">
        <v>49</v>
      </c>
      <c r="AY273" s="81" t="s">
        <v>93</v>
      </c>
    </row>
    <row r="274" spans="2:51" s="5" customFormat="1" ht="15.75" customHeight="1">
      <c r="B274" s="85"/>
      <c r="E274" s="86"/>
      <c r="F274" s="138" t="s">
        <v>265</v>
      </c>
      <c r="G274" s="139"/>
      <c r="H274" s="139"/>
      <c r="I274" s="139"/>
      <c r="K274" s="87">
        <v>5</v>
      </c>
      <c r="R274" s="88"/>
      <c r="T274" s="89"/>
      <c r="AA274" s="90"/>
      <c r="AT274" s="86" t="s">
        <v>100</v>
      </c>
      <c r="AU274" s="86" t="s">
        <v>53</v>
      </c>
      <c r="AV274" s="86" t="s">
        <v>53</v>
      </c>
      <c r="AW274" s="86" t="s">
        <v>63</v>
      </c>
      <c r="AX274" s="86" t="s">
        <v>49</v>
      </c>
      <c r="AY274" s="86" t="s">
        <v>93</v>
      </c>
    </row>
    <row r="275" spans="2:51" s="5" customFormat="1" ht="15.75" customHeight="1">
      <c r="B275" s="80"/>
      <c r="E275" s="81"/>
      <c r="F275" s="136" t="s">
        <v>269</v>
      </c>
      <c r="G275" s="137"/>
      <c r="H275" s="137"/>
      <c r="I275" s="137"/>
      <c r="K275" s="81"/>
      <c r="R275" s="82"/>
      <c r="T275" s="83"/>
      <c r="AA275" s="84"/>
      <c r="AT275" s="81" t="s">
        <v>100</v>
      </c>
      <c r="AU275" s="81" t="s">
        <v>53</v>
      </c>
      <c r="AV275" s="81" t="s">
        <v>12</v>
      </c>
      <c r="AW275" s="81" t="s">
        <v>63</v>
      </c>
      <c r="AX275" s="81" t="s">
        <v>49</v>
      </c>
      <c r="AY275" s="81" t="s">
        <v>93</v>
      </c>
    </row>
    <row r="276" spans="2:51" s="5" customFormat="1" ht="15.75" customHeight="1">
      <c r="B276" s="80"/>
      <c r="E276" s="81"/>
      <c r="F276" s="136" t="s">
        <v>264</v>
      </c>
      <c r="G276" s="137"/>
      <c r="H276" s="137"/>
      <c r="I276" s="137"/>
      <c r="K276" s="81"/>
      <c r="R276" s="82"/>
      <c r="T276" s="83"/>
      <c r="AA276" s="84"/>
      <c r="AT276" s="81" t="s">
        <v>100</v>
      </c>
      <c r="AU276" s="81" t="s">
        <v>53</v>
      </c>
      <c r="AV276" s="81" t="s">
        <v>12</v>
      </c>
      <c r="AW276" s="81" t="s">
        <v>63</v>
      </c>
      <c r="AX276" s="81" t="s">
        <v>49</v>
      </c>
      <c r="AY276" s="81" t="s">
        <v>93</v>
      </c>
    </row>
    <row r="277" spans="2:51" s="5" customFormat="1" ht="15.75" customHeight="1">
      <c r="B277" s="85"/>
      <c r="E277" s="86"/>
      <c r="F277" s="138" t="s">
        <v>270</v>
      </c>
      <c r="G277" s="139"/>
      <c r="H277" s="139"/>
      <c r="I277" s="139"/>
      <c r="K277" s="87">
        <v>10</v>
      </c>
      <c r="R277" s="88"/>
      <c r="T277" s="89"/>
      <c r="AA277" s="90"/>
      <c r="AT277" s="86" t="s">
        <v>100</v>
      </c>
      <c r="AU277" s="86" t="s">
        <v>53</v>
      </c>
      <c r="AV277" s="86" t="s">
        <v>53</v>
      </c>
      <c r="AW277" s="86" t="s">
        <v>63</v>
      </c>
      <c r="AX277" s="86" t="s">
        <v>49</v>
      </c>
      <c r="AY277" s="86" t="s">
        <v>93</v>
      </c>
    </row>
    <row r="278" spans="2:51" s="5" customFormat="1" ht="15.75" customHeight="1">
      <c r="B278" s="80"/>
      <c r="E278" s="81"/>
      <c r="F278" s="136" t="s">
        <v>266</v>
      </c>
      <c r="G278" s="137"/>
      <c r="H278" s="137"/>
      <c r="I278" s="137"/>
      <c r="K278" s="81"/>
      <c r="R278" s="82"/>
      <c r="T278" s="83"/>
      <c r="AA278" s="84"/>
      <c r="AT278" s="81" t="s">
        <v>100</v>
      </c>
      <c r="AU278" s="81" t="s">
        <v>53</v>
      </c>
      <c r="AV278" s="81" t="s">
        <v>12</v>
      </c>
      <c r="AW278" s="81" t="s">
        <v>63</v>
      </c>
      <c r="AX278" s="81" t="s">
        <v>49</v>
      </c>
      <c r="AY278" s="81" t="s">
        <v>93</v>
      </c>
    </row>
    <row r="279" spans="2:51" s="5" customFormat="1" ht="15.75" customHeight="1">
      <c r="B279" s="85"/>
      <c r="E279" s="86"/>
      <c r="F279" s="138" t="s">
        <v>267</v>
      </c>
      <c r="G279" s="139"/>
      <c r="H279" s="139"/>
      <c r="I279" s="139"/>
      <c r="K279" s="87">
        <v>10</v>
      </c>
      <c r="R279" s="88"/>
      <c r="T279" s="89"/>
      <c r="AA279" s="90"/>
      <c r="AT279" s="86" t="s">
        <v>100</v>
      </c>
      <c r="AU279" s="86" t="s">
        <v>53</v>
      </c>
      <c r="AV279" s="86" t="s">
        <v>53</v>
      </c>
      <c r="AW279" s="86" t="s">
        <v>63</v>
      </c>
      <c r="AX279" s="86" t="s">
        <v>49</v>
      </c>
      <c r="AY279" s="86" t="s">
        <v>93</v>
      </c>
    </row>
    <row r="280" spans="2:51" s="5" customFormat="1" ht="15.75" customHeight="1">
      <c r="B280" s="80"/>
      <c r="E280" s="81"/>
      <c r="F280" s="136" t="s">
        <v>268</v>
      </c>
      <c r="G280" s="137"/>
      <c r="H280" s="137"/>
      <c r="I280" s="137"/>
      <c r="K280" s="81"/>
      <c r="R280" s="82"/>
      <c r="T280" s="83"/>
      <c r="AA280" s="84"/>
      <c r="AT280" s="81" t="s">
        <v>100</v>
      </c>
      <c r="AU280" s="81" t="s">
        <v>53</v>
      </c>
      <c r="AV280" s="81" t="s">
        <v>12</v>
      </c>
      <c r="AW280" s="81" t="s">
        <v>63</v>
      </c>
      <c r="AX280" s="81" t="s">
        <v>49</v>
      </c>
      <c r="AY280" s="81" t="s">
        <v>93</v>
      </c>
    </row>
    <row r="281" spans="2:51" s="5" customFormat="1" ht="15.75" customHeight="1">
      <c r="B281" s="85"/>
      <c r="E281" s="86"/>
      <c r="F281" s="138" t="s">
        <v>265</v>
      </c>
      <c r="G281" s="139"/>
      <c r="H281" s="139"/>
      <c r="I281" s="139"/>
      <c r="K281" s="87">
        <v>5</v>
      </c>
      <c r="R281" s="88"/>
      <c r="T281" s="89"/>
      <c r="AA281" s="90"/>
      <c r="AT281" s="86" t="s">
        <v>100</v>
      </c>
      <c r="AU281" s="86" t="s">
        <v>53</v>
      </c>
      <c r="AV281" s="86" t="s">
        <v>53</v>
      </c>
      <c r="AW281" s="86" t="s">
        <v>63</v>
      </c>
      <c r="AX281" s="86" t="s">
        <v>49</v>
      </c>
      <c r="AY281" s="86" t="s">
        <v>93</v>
      </c>
    </row>
    <row r="282" spans="2:51" s="5" customFormat="1" ht="15.75" customHeight="1">
      <c r="B282" s="80"/>
      <c r="E282" s="81"/>
      <c r="F282" s="136" t="s">
        <v>271</v>
      </c>
      <c r="G282" s="137"/>
      <c r="H282" s="137"/>
      <c r="I282" s="137"/>
      <c r="K282" s="81"/>
      <c r="R282" s="82"/>
      <c r="T282" s="83"/>
      <c r="AA282" s="84"/>
      <c r="AT282" s="81" t="s">
        <v>100</v>
      </c>
      <c r="AU282" s="81" t="s">
        <v>53</v>
      </c>
      <c r="AV282" s="81" t="s">
        <v>12</v>
      </c>
      <c r="AW282" s="81" t="s">
        <v>63</v>
      </c>
      <c r="AX282" s="81" t="s">
        <v>49</v>
      </c>
      <c r="AY282" s="81" t="s">
        <v>93</v>
      </c>
    </row>
    <row r="283" spans="2:51" s="5" customFormat="1" ht="15.75" customHeight="1">
      <c r="B283" s="85"/>
      <c r="E283" s="86"/>
      <c r="F283" s="138" t="s">
        <v>265</v>
      </c>
      <c r="G283" s="139"/>
      <c r="H283" s="139"/>
      <c r="I283" s="139"/>
      <c r="K283" s="87">
        <v>5</v>
      </c>
      <c r="R283" s="88"/>
      <c r="T283" s="89"/>
      <c r="AA283" s="90"/>
      <c r="AT283" s="86" t="s">
        <v>100</v>
      </c>
      <c r="AU283" s="86" t="s">
        <v>53</v>
      </c>
      <c r="AV283" s="86" t="s">
        <v>53</v>
      </c>
      <c r="AW283" s="86" t="s">
        <v>63</v>
      </c>
      <c r="AX283" s="86" t="s">
        <v>49</v>
      </c>
      <c r="AY283" s="86" t="s">
        <v>93</v>
      </c>
    </row>
    <row r="284" spans="2:51" s="5" customFormat="1" ht="15.75" customHeight="1">
      <c r="B284" s="91"/>
      <c r="E284" s="92"/>
      <c r="F284" s="140" t="s">
        <v>108</v>
      </c>
      <c r="G284" s="141"/>
      <c r="H284" s="141"/>
      <c r="I284" s="141"/>
      <c r="K284" s="93">
        <v>50</v>
      </c>
      <c r="R284" s="94"/>
      <c r="T284" s="95"/>
      <c r="AA284" s="96"/>
      <c r="AT284" s="92" t="s">
        <v>100</v>
      </c>
      <c r="AU284" s="92" t="s">
        <v>53</v>
      </c>
      <c r="AV284" s="92" t="s">
        <v>98</v>
      </c>
      <c r="AW284" s="92" t="s">
        <v>63</v>
      </c>
      <c r="AX284" s="92" t="s">
        <v>12</v>
      </c>
      <c r="AY284" s="92" t="s">
        <v>93</v>
      </c>
    </row>
    <row r="285" spans="2:64" s="5" customFormat="1" ht="15.75" customHeight="1">
      <c r="B285" s="18"/>
      <c r="C285" s="97" t="s">
        <v>272</v>
      </c>
      <c r="D285" s="97" t="s">
        <v>123</v>
      </c>
      <c r="E285" s="98" t="s">
        <v>273</v>
      </c>
      <c r="F285" s="142" t="s">
        <v>274</v>
      </c>
      <c r="G285" s="143"/>
      <c r="H285" s="143"/>
      <c r="I285" s="143"/>
      <c r="J285" s="99" t="s">
        <v>177</v>
      </c>
      <c r="K285" s="100">
        <v>52.5</v>
      </c>
      <c r="L285" s="144"/>
      <c r="M285" s="143"/>
      <c r="N285" s="144">
        <f>ROUND($L$285*$K$285,2)</f>
        <v>0</v>
      </c>
      <c r="O285" s="134"/>
      <c r="P285" s="134"/>
      <c r="Q285" s="134"/>
      <c r="R285" s="19"/>
      <c r="T285" s="76"/>
      <c r="U285" s="22" t="s">
        <v>38</v>
      </c>
      <c r="V285" s="77">
        <v>0</v>
      </c>
      <c r="W285" s="77">
        <f>$V$285*$K$285</f>
        <v>0</v>
      </c>
      <c r="X285" s="77">
        <v>0</v>
      </c>
      <c r="Y285" s="77">
        <f>$X$285*$K$285</f>
        <v>0</v>
      </c>
      <c r="Z285" s="77">
        <v>0</v>
      </c>
      <c r="AA285" s="78">
        <f>$Z$285*$K$285</f>
        <v>0</v>
      </c>
      <c r="AR285" s="5" t="s">
        <v>226</v>
      </c>
      <c r="AT285" s="5" t="s">
        <v>123</v>
      </c>
      <c r="AU285" s="5" t="s">
        <v>53</v>
      </c>
      <c r="AY285" s="5" t="s">
        <v>93</v>
      </c>
      <c r="BE285" s="79">
        <f>IF($U$285="základní",$N$285,0)</f>
        <v>0</v>
      </c>
      <c r="BF285" s="79">
        <f>IF($U$285="snížená",$N$285,0)</f>
        <v>0</v>
      </c>
      <c r="BG285" s="79">
        <f>IF($U$285="zákl. přenesená",$N$285,0)</f>
        <v>0</v>
      </c>
      <c r="BH285" s="79">
        <f>IF($U$285="sníž. přenesená",$N$285,0)</f>
        <v>0</v>
      </c>
      <c r="BI285" s="79">
        <f>IF($U$285="nulová",$N$285,0)</f>
        <v>0</v>
      </c>
      <c r="BJ285" s="5" t="s">
        <v>12</v>
      </c>
      <c r="BK285" s="79">
        <f>ROUND($L$285*$K$285,2)</f>
        <v>0</v>
      </c>
      <c r="BL285" s="5" t="s">
        <v>221</v>
      </c>
    </row>
    <row r="286" spans="2:51" s="5" customFormat="1" ht="15.75" customHeight="1">
      <c r="B286" s="80"/>
      <c r="E286" s="81"/>
      <c r="F286" s="136" t="s">
        <v>262</v>
      </c>
      <c r="G286" s="137"/>
      <c r="H286" s="137"/>
      <c r="I286" s="137"/>
      <c r="K286" s="81"/>
      <c r="R286" s="82"/>
      <c r="T286" s="83"/>
      <c r="AA286" s="84"/>
      <c r="AT286" s="81" t="s">
        <v>100</v>
      </c>
      <c r="AU286" s="81" t="s">
        <v>53</v>
      </c>
      <c r="AV286" s="81" t="s">
        <v>12</v>
      </c>
      <c r="AW286" s="81" t="s">
        <v>63</v>
      </c>
      <c r="AX286" s="81" t="s">
        <v>49</v>
      </c>
      <c r="AY286" s="81" t="s">
        <v>93</v>
      </c>
    </row>
    <row r="287" spans="2:51" s="5" customFormat="1" ht="15.75" customHeight="1">
      <c r="B287" s="80"/>
      <c r="E287" s="81"/>
      <c r="F287" s="136" t="s">
        <v>263</v>
      </c>
      <c r="G287" s="137"/>
      <c r="H287" s="137"/>
      <c r="I287" s="137"/>
      <c r="K287" s="81"/>
      <c r="R287" s="82"/>
      <c r="T287" s="83"/>
      <c r="AA287" s="84"/>
      <c r="AT287" s="81" t="s">
        <v>100</v>
      </c>
      <c r="AU287" s="81" t="s">
        <v>53</v>
      </c>
      <c r="AV287" s="81" t="s">
        <v>12</v>
      </c>
      <c r="AW287" s="81" t="s">
        <v>63</v>
      </c>
      <c r="AX287" s="81" t="s">
        <v>49</v>
      </c>
      <c r="AY287" s="81" t="s">
        <v>93</v>
      </c>
    </row>
    <row r="288" spans="2:51" s="5" customFormat="1" ht="15.75" customHeight="1">
      <c r="B288" s="80"/>
      <c r="E288" s="81"/>
      <c r="F288" s="136" t="s">
        <v>264</v>
      </c>
      <c r="G288" s="137"/>
      <c r="H288" s="137"/>
      <c r="I288" s="137"/>
      <c r="K288" s="81"/>
      <c r="R288" s="82"/>
      <c r="T288" s="83"/>
      <c r="AA288" s="84"/>
      <c r="AT288" s="81" t="s">
        <v>100</v>
      </c>
      <c r="AU288" s="81" t="s">
        <v>53</v>
      </c>
      <c r="AV288" s="81" t="s">
        <v>12</v>
      </c>
      <c r="AW288" s="81" t="s">
        <v>63</v>
      </c>
      <c r="AX288" s="81" t="s">
        <v>49</v>
      </c>
      <c r="AY288" s="81" t="s">
        <v>93</v>
      </c>
    </row>
    <row r="289" spans="2:51" s="5" customFormat="1" ht="15.75" customHeight="1">
      <c r="B289" s="85"/>
      <c r="E289" s="86"/>
      <c r="F289" s="138" t="s">
        <v>265</v>
      </c>
      <c r="G289" s="139"/>
      <c r="H289" s="139"/>
      <c r="I289" s="139"/>
      <c r="K289" s="87">
        <v>5</v>
      </c>
      <c r="R289" s="88"/>
      <c r="T289" s="89"/>
      <c r="AA289" s="90"/>
      <c r="AT289" s="86" t="s">
        <v>100</v>
      </c>
      <c r="AU289" s="86" t="s">
        <v>53</v>
      </c>
      <c r="AV289" s="86" t="s">
        <v>53</v>
      </c>
      <c r="AW289" s="86" t="s">
        <v>63</v>
      </c>
      <c r="AX289" s="86" t="s">
        <v>49</v>
      </c>
      <c r="AY289" s="86" t="s">
        <v>93</v>
      </c>
    </row>
    <row r="290" spans="2:51" s="5" customFormat="1" ht="15.75" customHeight="1">
      <c r="B290" s="80"/>
      <c r="E290" s="81"/>
      <c r="F290" s="136" t="s">
        <v>266</v>
      </c>
      <c r="G290" s="137"/>
      <c r="H290" s="137"/>
      <c r="I290" s="137"/>
      <c r="K290" s="81"/>
      <c r="R290" s="82"/>
      <c r="T290" s="83"/>
      <c r="AA290" s="84"/>
      <c r="AT290" s="81" t="s">
        <v>100</v>
      </c>
      <c r="AU290" s="81" t="s">
        <v>53</v>
      </c>
      <c r="AV290" s="81" t="s">
        <v>12</v>
      </c>
      <c r="AW290" s="81" t="s">
        <v>63</v>
      </c>
      <c r="AX290" s="81" t="s">
        <v>49</v>
      </c>
      <c r="AY290" s="81" t="s">
        <v>93</v>
      </c>
    </row>
    <row r="291" spans="2:51" s="5" customFormat="1" ht="15.75" customHeight="1">
      <c r="B291" s="85"/>
      <c r="E291" s="86"/>
      <c r="F291" s="138" t="s">
        <v>267</v>
      </c>
      <c r="G291" s="139"/>
      <c r="H291" s="139"/>
      <c r="I291" s="139"/>
      <c r="K291" s="87">
        <v>10</v>
      </c>
      <c r="R291" s="88"/>
      <c r="T291" s="89"/>
      <c r="AA291" s="90"/>
      <c r="AT291" s="86" t="s">
        <v>100</v>
      </c>
      <c r="AU291" s="86" t="s">
        <v>53</v>
      </c>
      <c r="AV291" s="86" t="s">
        <v>53</v>
      </c>
      <c r="AW291" s="86" t="s">
        <v>63</v>
      </c>
      <c r="AX291" s="86" t="s">
        <v>49</v>
      </c>
      <c r="AY291" s="86" t="s">
        <v>93</v>
      </c>
    </row>
    <row r="292" spans="2:51" s="5" customFormat="1" ht="15.75" customHeight="1">
      <c r="B292" s="80"/>
      <c r="E292" s="81"/>
      <c r="F292" s="136" t="s">
        <v>268</v>
      </c>
      <c r="G292" s="137"/>
      <c r="H292" s="137"/>
      <c r="I292" s="137"/>
      <c r="K292" s="81"/>
      <c r="R292" s="82"/>
      <c r="T292" s="83"/>
      <c r="AA292" s="84"/>
      <c r="AT292" s="81" t="s">
        <v>100</v>
      </c>
      <c r="AU292" s="81" t="s">
        <v>53</v>
      </c>
      <c r="AV292" s="81" t="s">
        <v>12</v>
      </c>
      <c r="AW292" s="81" t="s">
        <v>63</v>
      </c>
      <c r="AX292" s="81" t="s">
        <v>49</v>
      </c>
      <c r="AY292" s="81" t="s">
        <v>93</v>
      </c>
    </row>
    <row r="293" spans="2:51" s="5" customFormat="1" ht="15.75" customHeight="1">
      <c r="B293" s="85"/>
      <c r="E293" s="86"/>
      <c r="F293" s="138" t="s">
        <v>265</v>
      </c>
      <c r="G293" s="139"/>
      <c r="H293" s="139"/>
      <c r="I293" s="139"/>
      <c r="K293" s="87">
        <v>5</v>
      </c>
      <c r="R293" s="88"/>
      <c r="T293" s="89"/>
      <c r="AA293" s="90"/>
      <c r="AT293" s="86" t="s">
        <v>100</v>
      </c>
      <c r="AU293" s="86" t="s">
        <v>53</v>
      </c>
      <c r="AV293" s="86" t="s">
        <v>53</v>
      </c>
      <c r="AW293" s="86" t="s">
        <v>63</v>
      </c>
      <c r="AX293" s="86" t="s">
        <v>49</v>
      </c>
      <c r="AY293" s="86" t="s">
        <v>93</v>
      </c>
    </row>
    <row r="294" spans="2:51" s="5" customFormat="1" ht="15.75" customHeight="1">
      <c r="B294" s="80"/>
      <c r="E294" s="81"/>
      <c r="F294" s="136" t="s">
        <v>269</v>
      </c>
      <c r="G294" s="137"/>
      <c r="H294" s="137"/>
      <c r="I294" s="137"/>
      <c r="K294" s="81"/>
      <c r="R294" s="82"/>
      <c r="T294" s="83"/>
      <c r="AA294" s="84"/>
      <c r="AT294" s="81" t="s">
        <v>100</v>
      </c>
      <c r="AU294" s="81" t="s">
        <v>53</v>
      </c>
      <c r="AV294" s="81" t="s">
        <v>12</v>
      </c>
      <c r="AW294" s="81" t="s">
        <v>63</v>
      </c>
      <c r="AX294" s="81" t="s">
        <v>49</v>
      </c>
      <c r="AY294" s="81" t="s">
        <v>93</v>
      </c>
    </row>
    <row r="295" spans="2:51" s="5" customFormat="1" ht="15.75" customHeight="1">
      <c r="B295" s="80"/>
      <c r="E295" s="81"/>
      <c r="F295" s="136" t="s">
        <v>264</v>
      </c>
      <c r="G295" s="137"/>
      <c r="H295" s="137"/>
      <c r="I295" s="137"/>
      <c r="K295" s="81"/>
      <c r="R295" s="82"/>
      <c r="T295" s="83"/>
      <c r="AA295" s="84"/>
      <c r="AT295" s="81" t="s">
        <v>100</v>
      </c>
      <c r="AU295" s="81" t="s">
        <v>53</v>
      </c>
      <c r="AV295" s="81" t="s">
        <v>12</v>
      </c>
      <c r="AW295" s="81" t="s">
        <v>63</v>
      </c>
      <c r="AX295" s="81" t="s">
        <v>49</v>
      </c>
      <c r="AY295" s="81" t="s">
        <v>93</v>
      </c>
    </row>
    <row r="296" spans="2:51" s="5" customFormat="1" ht="15.75" customHeight="1">
      <c r="B296" s="85"/>
      <c r="E296" s="86"/>
      <c r="F296" s="138" t="s">
        <v>270</v>
      </c>
      <c r="G296" s="139"/>
      <c r="H296" s="139"/>
      <c r="I296" s="139"/>
      <c r="K296" s="87">
        <v>10</v>
      </c>
      <c r="R296" s="88"/>
      <c r="T296" s="89"/>
      <c r="AA296" s="90"/>
      <c r="AT296" s="86" t="s">
        <v>100</v>
      </c>
      <c r="AU296" s="86" t="s">
        <v>53</v>
      </c>
      <c r="AV296" s="86" t="s">
        <v>53</v>
      </c>
      <c r="AW296" s="86" t="s">
        <v>63</v>
      </c>
      <c r="AX296" s="86" t="s">
        <v>49</v>
      </c>
      <c r="AY296" s="86" t="s">
        <v>93</v>
      </c>
    </row>
    <row r="297" spans="2:51" s="5" customFormat="1" ht="15.75" customHeight="1">
      <c r="B297" s="80"/>
      <c r="E297" s="81"/>
      <c r="F297" s="136" t="s">
        <v>266</v>
      </c>
      <c r="G297" s="137"/>
      <c r="H297" s="137"/>
      <c r="I297" s="137"/>
      <c r="K297" s="81"/>
      <c r="R297" s="82"/>
      <c r="T297" s="83"/>
      <c r="AA297" s="84"/>
      <c r="AT297" s="81" t="s">
        <v>100</v>
      </c>
      <c r="AU297" s="81" t="s">
        <v>53</v>
      </c>
      <c r="AV297" s="81" t="s">
        <v>12</v>
      </c>
      <c r="AW297" s="81" t="s">
        <v>63</v>
      </c>
      <c r="AX297" s="81" t="s">
        <v>49</v>
      </c>
      <c r="AY297" s="81" t="s">
        <v>93</v>
      </c>
    </row>
    <row r="298" spans="2:51" s="5" customFormat="1" ht="15.75" customHeight="1">
      <c r="B298" s="85"/>
      <c r="E298" s="86"/>
      <c r="F298" s="138" t="s">
        <v>267</v>
      </c>
      <c r="G298" s="139"/>
      <c r="H298" s="139"/>
      <c r="I298" s="139"/>
      <c r="K298" s="87">
        <v>10</v>
      </c>
      <c r="R298" s="88"/>
      <c r="T298" s="89"/>
      <c r="AA298" s="90"/>
      <c r="AT298" s="86" t="s">
        <v>100</v>
      </c>
      <c r="AU298" s="86" t="s">
        <v>53</v>
      </c>
      <c r="AV298" s="86" t="s">
        <v>53</v>
      </c>
      <c r="AW298" s="86" t="s">
        <v>63</v>
      </c>
      <c r="AX298" s="86" t="s">
        <v>49</v>
      </c>
      <c r="AY298" s="86" t="s">
        <v>93</v>
      </c>
    </row>
    <row r="299" spans="2:51" s="5" customFormat="1" ht="15.75" customHeight="1">
      <c r="B299" s="80"/>
      <c r="E299" s="81"/>
      <c r="F299" s="136" t="s">
        <v>268</v>
      </c>
      <c r="G299" s="137"/>
      <c r="H299" s="137"/>
      <c r="I299" s="137"/>
      <c r="K299" s="81"/>
      <c r="R299" s="82"/>
      <c r="T299" s="83"/>
      <c r="AA299" s="84"/>
      <c r="AT299" s="81" t="s">
        <v>100</v>
      </c>
      <c r="AU299" s="81" t="s">
        <v>53</v>
      </c>
      <c r="AV299" s="81" t="s">
        <v>12</v>
      </c>
      <c r="AW299" s="81" t="s">
        <v>63</v>
      </c>
      <c r="AX299" s="81" t="s">
        <v>49</v>
      </c>
      <c r="AY299" s="81" t="s">
        <v>93</v>
      </c>
    </row>
    <row r="300" spans="2:51" s="5" customFormat="1" ht="15.75" customHeight="1">
      <c r="B300" s="85"/>
      <c r="E300" s="86"/>
      <c r="F300" s="138" t="s">
        <v>265</v>
      </c>
      <c r="G300" s="139"/>
      <c r="H300" s="139"/>
      <c r="I300" s="139"/>
      <c r="K300" s="87">
        <v>5</v>
      </c>
      <c r="R300" s="88"/>
      <c r="T300" s="89"/>
      <c r="AA300" s="90"/>
      <c r="AT300" s="86" t="s">
        <v>100</v>
      </c>
      <c r="AU300" s="86" t="s">
        <v>53</v>
      </c>
      <c r="AV300" s="86" t="s">
        <v>53</v>
      </c>
      <c r="AW300" s="86" t="s">
        <v>63</v>
      </c>
      <c r="AX300" s="86" t="s">
        <v>49</v>
      </c>
      <c r="AY300" s="86" t="s">
        <v>93</v>
      </c>
    </row>
    <row r="301" spans="2:51" s="5" customFormat="1" ht="15.75" customHeight="1">
      <c r="B301" s="80"/>
      <c r="E301" s="81"/>
      <c r="F301" s="136" t="s">
        <v>271</v>
      </c>
      <c r="G301" s="137"/>
      <c r="H301" s="137"/>
      <c r="I301" s="137"/>
      <c r="K301" s="81"/>
      <c r="R301" s="82"/>
      <c r="T301" s="83"/>
      <c r="AA301" s="84"/>
      <c r="AT301" s="81" t="s">
        <v>100</v>
      </c>
      <c r="AU301" s="81" t="s">
        <v>53</v>
      </c>
      <c r="AV301" s="81" t="s">
        <v>12</v>
      </c>
      <c r="AW301" s="81" t="s">
        <v>63</v>
      </c>
      <c r="AX301" s="81" t="s">
        <v>49</v>
      </c>
      <c r="AY301" s="81" t="s">
        <v>93</v>
      </c>
    </row>
    <row r="302" spans="2:51" s="5" customFormat="1" ht="15.75" customHeight="1">
      <c r="B302" s="85"/>
      <c r="E302" s="86"/>
      <c r="F302" s="138" t="s">
        <v>265</v>
      </c>
      <c r="G302" s="139"/>
      <c r="H302" s="139"/>
      <c r="I302" s="139"/>
      <c r="K302" s="87">
        <v>5</v>
      </c>
      <c r="R302" s="88"/>
      <c r="T302" s="89"/>
      <c r="AA302" s="90"/>
      <c r="AT302" s="86" t="s">
        <v>100</v>
      </c>
      <c r="AU302" s="86" t="s">
        <v>53</v>
      </c>
      <c r="AV302" s="86" t="s">
        <v>53</v>
      </c>
      <c r="AW302" s="86" t="s">
        <v>63</v>
      </c>
      <c r="AX302" s="86" t="s">
        <v>49</v>
      </c>
      <c r="AY302" s="86" t="s">
        <v>93</v>
      </c>
    </row>
    <row r="303" spans="2:51" s="5" customFormat="1" ht="15.75" customHeight="1">
      <c r="B303" s="91"/>
      <c r="E303" s="92"/>
      <c r="F303" s="140" t="s">
        <v>108</v>
      </c>
      <c r="G303" s="141"/>
      <c r="H303" s="141"/>
      <c r="I303" s="141"/>
      <c r="K303" s="93">
        <v>50</v>
      </c>
      <c r="R303" s="94"/>
      <c r="T303" s="95"/>
      <c r="AA303" s="96"/>
      <c r="AT303" s="92" t="s">
        <v>100</v>
      </c>
      <c r="AU303" s="92" t="s">
        <v>53</v>
      </c>
      <c r="AV303" s="92" t="s">
        <v>98</v>
      </c>
      <c r="AW303" s="92" t="s">
        <v>63</v>
      </c>
      <c r="AX303" s="92" t="s">
        <v>49</v>
      </c>
      <c r="AY303" s="92" t="s">
        <v>93</v>
      </c>
    </row>
    <row r="304" spans="2:51" s="5" customFormat="1" ht="15.75" customHeight="1">
      <c r="B304" s="80"/>
      <c r="E304" s="81"/>
      <c r="F304" s="136" t="s">
        <v>275</v>
      </c>
      <c r="G304" s="137"/>
      <c r="H304" s="137"/>
      <c r="I304" s="137"/>
      <c r="K304" s="81"/>
      <c r="R304" s="82"/>
      <c r="T304" s="83"/>
      <c r="AA304" s="84"/>
      <c r="AT304" s="81" t="s">
        <v>100</v>
      </c>
      <c r="AU304" s="81" t="s">
        <v>53</v>
      </c>
      <c r="AV304" s="81" t="s">
        <v>12</v>
      </c>
      <c r="AW304" s="81" t="s">
        <v>63</v>
      </c>
      <c r="AX304" s="81" t="s">
        <v>49</v>
      </c>
      <c r="AY304" s="81" t="s">
        <v>93</v>
      </c>
    </row>
    <row r="305" spans="2:51" s="5" customFormat="1" ht="15.75" customHeight="1">
      <c r="B305" s="85"/>
      <c r="E305" s="86"/>
      <c r="F305" s="138" t="s">
        <v>276</v>
      </c>
      <c r="G305" s="139"/>
      <c r="H305" s="139"/>
      <c r="I305" s="139"/>
      <c r="K305" s="87">
        <v>52.5</v>
      </c>
      <c r="R305" s="88"/>
      <c r="T305" s="89"/>
      <c r="AA305" s="90"/>
      <c r="AT305" s="86" t="s">
        <v>100</v>
      </c>
      <c r="AU305" s="86" t="s">
        <v>53</v>
      </c>
      <c r="AV305" s="86" t="s">
        <v>53</v>
      </c>
      <c r="AW305" s="86" t="s">
        <v>63</v>
      </c>
      <c r="AX305" s="86" t="s">
        <v>12</v>
      </c>
      <c r="AY305" s="86" t="s">
        <v>93</v>
      </c>
    </row>
    <row r="306" spans="2:64" s="5" customFormat="1" ht="39" customHeight="1">
      <c r="B306" s="18"/>
      <c r="C306" s="72" t="s">
        <v>277</v>
      </c>
      <c r="D306" s="72" t="s">
        <v>94</v>
      </c>
      <c r="E306" s="73" t="s">
        <v>278</v>
      </c>
      <c r="F306" s="133" t="s">
        <v>279</v>
      </c>
      <c r="G306" s="134"/>
      <c r="H306" s="134"/>
      <c r="I306" s="134"/>
      <c r="J306" s="74" t="s">
        <v>177</v>
      </c>
      <c r="K306" s="75">
        <v>10</v>
      </c>
      <c r="L306" s="135"/>
      <c r="M306" s="134"/>
      <c r="N306" s="135">
        <f>ROUND($L$306*$K$306,2)</f>
        <v>0</v>
      </c>
      <c r="O306" s="134"/>
      <c r="P306" s="134"/>
      <c r="Q306" s="134"/>
      <c r="R306" s="19"/>
      <c r="T306" s="76"/>
      <c r="U306" s="22" t="s">
        <v>38</v>
      </c>
      <c r="V306" s="77">
        <v>0.091</v>
      </c>
      <c r="W306" s="77">
        <f>$V$306*$K$306</f>
        <v>0.9099999999999999</v>
      </c>
      <c r="X306" s="77">
        <v>0</v>
      </c>
      <c r="Y306" s="77">
        <f>$X$306*$K$306</f>
        <v>0</v>
      </c>
      <c r="Z306" s="77">
        <v>0</v>
      </c>
      <c r="AA306" s="78">
        <f>$Z$306*$K$306</f>
        <v>0</v>
      </c>
      <c r="AR306" s="5" t="s">
        <v>221</v>
      </c>
      <c r="AT306" s="5" t="s">
        <v>94</v>
      </c>
      <c r="AU306" s="5" t="s">
        <v>53</v>
      </c>
      <c r="AY306" s="5" t="s">
        <v>93</v>
      </c>
      <c r="BE306" s="79">
        <f>IF($U$306="základní",$N$306,0)</f>
        <v>0</v>
      </c>
      <c r="BF306" s="79">
        <f>IF($U$306="snížená",$N$306,0)</f>
        <v>0</v>
      </c>
      <c r="BG306" s="79">
        <f>IF($U$306="zákl. přenesená",$N$306,0)</f>
        <v>0</v>
      </c>
      <c r="BH306" s="79">
        <f>IF($U$306="sníž. přenesená",$N$306,0)</f>
        <v>0</v>
      </c>
      <c r="BI306" s="79">
        <f>IF($U$306="nulová",$N$306,0)</f>
        <v>0</v>
      </c>
      <c r="BJ306" s="5" t="s">
        <v>12</v>
      </c>
      <c r="BK306" s="79">
        <f>ROUND($L$306*$K$306,2)</f>
        <v>0</v>
      </c>
      <c r="BL306" s="5" t="s">
        <v>221</v>
      </c>
    </row>
    <row r="307" spans="2:51" s="5" customFormat="1" ht="15.75" customHeight="1">
      <c r="B307" s="80"/>
      <c r="E307" s="81"/>
      <c r="F307" s="136" t="s">
        <v>262</v>
      </c>
      <c r="G307" s="137"/>
      <c r="H307" s="137"/>
      <c r="I307" s="137"/>
      <c r="K307" s="81"/>
      <c r="R307" s="82"/>
      <c r="T307" s="83"/>
      <c r="AA307" s="84"/>
      <c r="AT307" s="81" t="s">
        <v>100</v>
      </c>
      <c r="AU307" s="81" t="s">
        <v>53</v>
      </c>
      <c r="AV307" s="81" t="s">
        <v>12</v>
      </c>
      <c r="AW307" s="81" t="s">
        <v>63</v>
      </c>
      <c r="AX307" s="81" t="s">
        <v>49</v>
      </c>
      <c r="AY307" s="81" t="s">
        <v>93</v>
      </c>
    </row>
    <row r="308" spans="2:51" s="5" customFormat="1" ht="15.75" customHeight="1">
      <c r="B308" s="80"/>
      <c r="E308" s="81"/>
      <c r="F308" s="136" t="s">
        <v>263</v>
      </c>
      <c r="G308" s="137"/>
      <c r="H308" s="137"/>
      <c r="I308" s="137"/>
      <c r="K308" s="81"/>
      <c r="R308" s="82"/>
      <c r="T308" s="83"/>
      <c r="AA308" s="84"/>
      <c r="AT308" s="81" t="s">
        <v>100</v>
      </c>
      <c r="AU308" s="81" t="s">
        <v>53</v>
      </c>
      <c r="AV308" s="81" t="s">
        <v>12</v>
      </c>
      <c r="AW308" s="81" t="s">
        <v>63</v>
      </c>
      <c r="AX308" s="81" t="s">
        <v>49</v>
      </c>
      <c r="AY308" s="81" t="s">
        <v>93</v>
      </c>
    </row>
    <row r="309" spans="2:51" s="5" customFormat="1" ht="15.75" customHeight="1">
      <c r="B309" s="80"/>
      <c r="E309" s="81"/>
      <c r="F309" s="136" t="s">
        <v>280</v>
      </c>
      <c r="G309" s="137"/>
      <c r="H309" s="137"/>
      <c r="I309" s="137"/>
      <c r="K309" s="81"/>
      <c r="R309" s="82"/>
      <c r="T309" s="83"/>
      <c r="AA309" s="84"/>
      <c r="AT309" s="81" t="s">
        <v>100</v>
      </c>
      <c r="AU309" s="81" t="s">
        <v>53</v>
      </c>
      <c r="AV309" s="81" t="s">
        <v>12</v>
      </c>
      <c r="AW309" s="81" t="s">
        <v>63</v>
      </c>
      <c r="AX309" s="81" t="s">
        <v>49</v>
      </c>
      <c r="AY309" s="81" t="s">
        <v>93</v>
      </c>
    </row>
    <row r="310" spans="2:51" s="5" customFormat="1" ht="15.75" customHeight="1">
      <c r="B310" s="85"/>
      <c r="E310" s="86"/>
      <c r="F310" s="138" t="s">
        <v>265</v>
      </c>
      <c r="G310" s="139"/>
      <c r="H310" s="139"/>
      <c r="I310" s="139"/>
      <c r="K310" s="87">
        <v>5</v>
      </c>
      <c r="R310" s="88"/>
      <c r="T310" s="89"/>
      <c r="AA310" s="90"/>
      <c r="AT310" s="86" t="s">
        <v>100</v>
      </c>
      <c r="AU310" s="86" t="s">
        <v>53</v>
      </c>
      <c r="AV310" s="86" t="s">
        <v>53</v>
      </c>
      <c r="AW310" s="86" t="s">
        <v>63</v>
      </c>
      <c r="AX310" s="86" t="s">
        <v>49</v>
      </c>
      <c r="AY310" s="86" t="s">
        <v>93</v>
      </c>
    </row>
    <row r="311" spans="2:51" s="5" customFormat="1" ht="15.75" customHeight="1">
      <c r="B311" s="80"/>
      <c r="E311" s="81"/>
      <c r="F311" s="136" t="s">
        <v>269</v>
      </c>
      <c r="G311" s="137"/>
      <c r="H311" s="137"/>
      <c r="I311" s="137"/>
      <c r="K311" s="81"/>
      <c r="R311" s="82"/>
      <c r="T311" s="83"/>
      <c r="AA311" s="84"/>
      <c r="AT311" s="81" t="s">
        <v>100</v>
      </c>
      <c r="AU311" s="81" t="s">
        <v>53</v>
      </c>
      <c r="AV311" s="81" t="s">
        <v>12</v>
      </c>
      <c r="AW311" s="81" t="s">
        <v>63</v>
      </c>
      <c r="AX311" s="81" t="s">
        <v>49</v>
      </c>
      <c r="AY311" s="81" t="s">
        <v>93</v>
      </c>
    </row>
    <row r="312" spans="2:51" s="5" customFormat="1" ht="15.75" customHeight="1">
      <c r="B312" s="80"/>
      <c r="E312" s="81"/>
      <c r="F312" s="136" t="s">
        <v>280</v>
      </c>
      <c r="G312" s="137"/>
      <c r="H312" s="137"/>
      <c r="I312" s="137"/>
      <c r="K312" s="81"/>
      <c r="R312" s="82"/>
      <c r="T312" s="83"/>
      <c r="AA312" s="84"/>
      <c r="AT312" s="81" t="s">
        <v>100</v>
      </c>
      <c r="AU312" s="81" t="s">
        <v>53</v>
      </c>
      <c r="AV312" s="81" t="s">
        <v>12</v>
      </c>
      <c r="AW312" s="81" t="s">
        <v>63</v>
      </c>
      <c r="AX312" s="81" t="s">
        <v>49</v>
      </c>
      <c r="AY312" s="81" t="s">
        <v>93</v>
      </c>
    </row>
    <row r="313" spans="2:51" s="5" customFormat="1" ht="15.75" customHeight="1">
      <c r="B313" s="85"/>
      <c r="E313" s="86"/>
      <c r="F313" s="138" t="s">
        <v>265</v>
      </c>
      <c r="G313" s="139"/>
      <c r="H313" s="139"/>
      <c r="I313" s="139"/>
      <c r="K313" s="87">
        <v>5</v>
      </c>
      <c r="R313" s="88"/>
      <c r="T313" s="89"/>
      <c r="AA313" s="90"/>
      <c r="AT313" s="86" t="s">
        <v>100</v>
      </c>
      <c r="AU313" s="86" t="s">
        <v>53</v>
      </c>
      <c r="AV313" s="86" t="s">
        <v>53</v>
      </c>
      <c r="AW313" s="86" t="s">
        <v>63</v>
      </c>
      <c r="AX313" s="86" t="s">
        <v>49</v>
      </c>
      <c r="AY313" s="86" t="s">
        <v>93</v>
      </c>
    </row>
    <row r="314" spans="2:51" s="5" customFormat="1" ht="15.75" customHeight="1">
      <c r="B314" s="91"/>
      <c r="E314" s="92"/>
      <c r="F314" s="140" t="s">
        <v>108</v>
      </c>
      <c r="G314" s="141"/>
      <c r="H314" s="141"/>
      <c r="I314" s="141"/>
      <c r="K314" s="93">
        <v>10</v>
      </c>
      <c r="R314" s="94"/>
      <c r="T314" s="95"/>
      <c r="AA314" s="96"/>
      <c r="AT314" s="92" t="s">
        <v>100</v>
      </c>
      <c r="AU314" s="92" t="s">
        <v>53</v>
      </c>
      <c r="AV314" s="92" t="s">
        <v>98</v>
      </c>
      <c r="AW314" s="92" t="s">
        <v>63</v>
      </c>
      <c r="AX314" s="92" t="s">
        <v>12</v>
      </c>
      <c r="AY314" s="92" t="s">
        <v>93</v>
      </c>
    </row>
    <row r="315" spans="2:64" s="5" customFormat="1" ht="15.75" customHeight="1">
      <c r="B315" s="18"/>
      <c r="C315" s="97" t="s">
        <v>281</v>
      </c>
      <c r="D315" s="97" t="s">
        <v>123</v>
      </c>
      <c r="E315" s="98" t="s">
        <v>282</v>
      </c>
      <c r="F315" s="142" t="s">
        <v>283</v>
      </c>
      <c r="G315" s="143"/>
      <c r="H315" s="143"/>
      <c r="I315" s="143"/>
      <c r="J315" s="99" t="s">
        <v>177</v>
      </c>
      <c r="K315" s="100">
        <v>10.5</v>
      </c>
      <c r="L315" s="144"/>
      <c r="M315" s="143"/>
      <c r="N315" s="144">
        <f>ROUND($L$315*$K$315,2)</f>
        <v>0</v>
      </c>
      <c r="O315" s="134"/>
      <c r="P315" s="134"/>
      <c r="Q315" s="134"/>
      <c r="R315" s="19"/>
      <c r="T315" s="76"/>
      <c r="U315" s="22" t="s">
        <v>38</v>
      </c>
      <c r="V315" s="77">
        <v>0</v>
      </c>
      <c r="W315" s="77">
        <f>$V$315*$K$315</f>
        <v>0</v>
      </c>
      <c r="X315" s="77">
        <v>0</v>
      </c>
      <c r="Y315" s="77">
        <f>$X$315*$K$315</f>
        <v>0</v>
      </c>
      <c r="Z315" s="77">
        <v>0</v>
      </c>
      <c r="AA315" s="78">
        <f>$Z$315*$K$315</f>
        <v>0</v>
      </c>
      <c r="AR315" s="5" t="s">
        <v>226</v>
      </c>
      <c r="AT315" s="5" t="s">
        <v>123</v>
      </c>
      <c r="AU315" s="5" t="s">
        <v>53</v>
      </c>
      <c r="AY315" s="5" t="s">
        <v>93</v>
      </c>
      <c r="BE315" s="79">
        <f>IF($U$315="základní",$N$315,0)</f>
        <v>0</v>
      </c>
      <c r="BF315" s="79">
        <f>IF($U$315="snížená",$N$315,0)</f>
        <v>0</v>
      </c>
      <c r="BG315" s="79">
        <f>IF($U$315="zákl. přenesená",$N$315,0)</f>
        <v>0</v>
      </c>
      <c r="BH315" s="79">
        <f>IF($U$315="sníž. přenesená",$N$315,0)</f>
        <v>0</v>
      </c>
      <c r="BI315" s="79">
        <f>IF($U$315="nulová",$N$315,0)</f>
        <v>0</v>
      </c>
      <c r="BJ315" s="5" t="s">
        <v>12</v>
      </c>
      <c r="BK315" s="79">
        <f>ROUND($L$315*$K$315,2)</f>
        <v>0</v>
      </c>
      <c r="BL315" s="5" t="s">
        <v>221</v>
      </c>
    </row>
    <row r="316" spans="2:51" s="5" customFormat="1" ht="15.75" customHeight="1">
      <c r="B316" s="80"/>
      <c r="E316" s="81"/>
      <c r="F316" s="136" t="s">
        <v>262</v>
      </c>
      <c r="G316" s="137"/>
      <c r="H316" s="137"/>
      <c r="I316" s="137"/>
      <c r="K316" s="81"/>
      <c r="R316" s="82"/>
      <c r="T316" s="83"/>
      <c r="AA316" s="84"/>
      <c r="AT316" s="81" t="s">
        <v>100</v>
      </c>
      <c r="AU316" s="81" t="s">
        <v>53</v>
      </c>
      <c r="AV316" s="81" t="s">
        <v>12</v>
      </c>
      <c r="AW316" s="81" t="s">
        <v>63</v>
      </c>
      <c r="AX316" s="81" t="s">
        <v>49</v>
      </c>
      <c r="AY316" s="81" t="s">
        <v>93</v>
      </c>
    </row>
    <row r="317" spans="2:51" s="5" customFormat="1" ht="15.75" customHeight="1">
      <c r="B317" s="80"/>
      <c r="E317" s="81"/>
      <c r="F317" s="136" t="s">
        <v>263</v>
      </c>
      <c r="G317" s="137"/>
      <c r="H317" s="137"/>
      <c r="I317" s="137"/>
      <c r="K317" s="81"/>
      <c r="R317" s="82"/>
      <c r="T317" s="83"/>
      <c r="AA317" s="84"/>
      <c r="AT317" s="81" t="s">
        <v>100</v>
      </c>
      <c r="AU317" s="81" t="s">
        <v>53</v>
      </c>
      <c r="AV317" s="81" t="s">
        <v>12</v>
      </c>
      <c r="AW317" s="81" t="s">
        <v>63</v>
      </c>
      <c r="AX317" s="81" t="s">
        <v>49</v>
      </c>
      <c r="AY317" s="81" t="s">
        <v>93</v>
      </c>
    </row>
    <row r="318" spans="2:51" s="5" customFormat="1" ht="15.75" customHeight="1">
      <c r="B318" s="80"/>
      <c r="E318" s="81"/>
      <c r="F318" s="136" t="s">
        <v>280</v>
      </c>
      <c r="G318" s="137"/>
      <c r="H318" s="137"/>
      <c r="I318" s="137"/>
      <c r="K318" s="81"/>
      <c r="R318" s="82"/>
      <c r="T318" s="83"/>
      <c r="AA318" s="84"/>
      <c r="AT318" s="81" t="s">
        <v>100</v>
      </c>
      <c r="AU318" s="81" t="s">
        <v>53</v>
      </c>
      <c r="AV318" s="81" t="s">
        <v>12</v>
      </c>
      <c r="AW318" s="81" t="s">
        <v>63</v>
      </c>
      <c r="AX318" s="81" t="s">
        <v>49</v>
      </c>
      <c r="AY318" s="81" t="s">
        <v>93</v>
      </c>
    </row>
    <row r="319" spans="2:51" s="5" customFormat="1" ht="15.75" customHeight="1">
      <c r="B319" s="85"/>
      <c r="E319" s="86"/>
      <c r="F319" s="138" t="s">
        <v>265</v>
      </c>
      <c r="G319" s="139"/>
      <c r="H319" s="139"/>
      <c r="I319" s="139"/>
      <c r="K319" s="87">
        <v>5</v>
      </c>
      <c r="R319" s="88"/>
      <c r="T319" s="89"/>
      <c r="AA319" s="90"/>
      <c r="AT319" s="86" t="s">
        <v>100</v>
      </c>
      <c r="AU319" s="86" t="s">
        <v>53</v>
      </c>
      <c r="AV319" s="86" t="s">
        <v>53</v>
      </c>
      <c r="AW319" s="86" t="s">
        <v>63</v>
      </c>
      <c r="AX319" s="86" t="s">
        <v>49</v>
      </c>
      <c r="AY319" s="86" t="s">
        <v>93</v>
      </c>
    </row>
    <row r="320" spans="2:51" s="5" customFormat="1" ht="15.75" customHeight="1">
      <c r="B320" s="80"/>
      <c r="E320" s="81"/>
      <c r="F320" s="136" t="s">
        <v>269</v>
      </c>
      <c r="G320" s="137"/>
      <c r="H320" s="137"/>
      <c r="I320" s="137"/>
      <c r="K320" s="81"/>
      <c r="R320" s="82"/>
      <c r="T320" s="83"/>
      <c r="AA320" s="84"/>
      <c r="AT320" s="81" t="s">
        <v>100</v>
      </c>
      <c r="AU320" s="81" t="s">
        <v>53</v>
      </c>
      <c r="AV320" s="81" t="s">
        <v>12</v>
      </c>
      <c r="AW320" s="81" t="s">
        <v>63</v>
      </c>
      <c r="AX320" s="81" t="s">
        <v>49</v>
      </c>
      <c r="AY320" s="81" t="s">
        <v>93</v>
      </c>
    </row>
    <row r="321" spans="2:51" s="5" customFormat="1" ht="15.75" customHeight="1">
      <c r="B321" s="80"/>
      <c r="E321" s="81"/>
      <c r="F321" s="136" t="s">
        <v>280</v>
      </c>
      <c r="G321" s="137"/>
      <c r="H321" s="137"/>
      <c r="I321" s="137"/>
      <c r="K321" s="81"/>
      <c r="R321" s="82"/>
      <c r="T321" s="83"/>
      <c r="AA321" s="84"/>
      <c r="AT321" s="81" t="s">
        <v>100</v>
      </c>
      <c r="AU321" s="81" t="s">
        <v>53</v>
      </c>
      <c r="AV321" s="81" t="s">
        <v>12</v>
      </c>
      <c r="AW321" s="81" t="s">
        <v>63</v>
      </c>
      <c r="AX321" s="81" t="s">
        <v>49</v>
      </c>
      <c r="AY321" s="81" t="s">
        <v>93</v>
      </c>
    </row>
    <row r="322" spans="2:51" s="5" customFormat="1" ht="15.75" customHeight="1">
      <c r="B322" s="85"/>
      <c r="E322" s="86"/>
      <c r="F322" s="138" t="s">
        <v>265</v>
      </c>
      <c r="G322" s="139"/>
      <c r="H322" s="139"/>
      <c r="I322" s="139"/>
      <c r="K322" s="87">
        <v>5</v>
      </c>
      <c r="R322" s="88"/>
      <c r="T322" s="89"/>
      <c r="AA322" s="90"/>
      <c r="AT322" s="86" t="s">
        <v>100</v>
      </c>
      <c r="AU322" s="86" t="s">
        <v>53</v>
      </c>
      <c r="AV322" s="86" t="s">
        <v>53</v>
      </c>
      <c r="AW322" s="86" t="s">
        <v>63</v>
      </c>
      <c r="AX322" s="86" t="s">
        <v>49</v>
      </c>
      <c r="AY322" s="86" t="s">
        <v>93</v>
      </c>
    </row>
    <row r="323" spans="2:51" s="5" customFormat="1" ht="15.75" customHeight="1">
      <c r="B323" s="91"/>
      <c r="E323" s="92"/>
      <c r="F323" s="140" t="s">
        <v>108</v>
      </c>
      <c r="G323" s="141"/>
      <c r="H323" s="141"/>
      <c r="I323" s="141"/>
      <c r="K323" s="93">
        <v>10</v>
      </c>
      <c r="R323" s="94"/>
      <c r="T323" s="95"/>
      <c r="AA323" s="96"/>
      <c r="AT323" s="92" t="s">
        <v>100</v>
      </c>
      <c r="AU323" s="92" t="s">
        <v>53</v>
      </c>
      <c r="AV323" s="92" t="s">
        <v>98</v>
      </c>
      <c r="AW323" s="92" t="s">
        <v>63</v>
      </c>
      <c r="AX323" s="92" t="s">
        <v>49</v>
      </c>
      <c r="AY323" s="92" t="s">
        <v>93</v>
      </c>
    </row>
    <row r="324" spans="2:51" s="5" customFormat="1" ht="15.75" customHeight="1">
      <c r="B324" s="80"/>
      <c r="E324" s="81"/>
      <c r="F324" s="136" t="s">
        <v>275</v>
      </c>
      <c r="G324" s="137"/>
      <c r="H324" s="137"/>
      <c r="I324" s="137"/>
      <c r="K324" s="81"/>
      <c r="R324" s="82"/>
      <c r="T324" s="83"/>
      <c r="AA324" s="84"/>
      <c r="AT324" s="81" t="s">
        <v>100</v>
      </c>
      <c r="AU324" s="81" t="s">
        <v>53</v>
      </c>
      <c r="AV324" s="81" t="s">
        <v>12</v>
      </c>
      <c r="AW324" s="81" t="s">
        <v>63</v>
      </c>
      <c r="AX324" s="81" t="s">
        <v>49</v>
      </c>
      <c r="AY324" s="81" t="s">
        <v>93</v>
      </c>
    </row>
    <row r="325" spans="2:51" s="5" customFormat="1" ht="15.75" customHeight="1">
      <c r="B325" s="85"/>
      <c r="E325" s="86"/>
      <c r="F325" s="138" t="s">
        <v>284</v>
      </c>
      <c r="G325" s="139"/>
      <c r="H325" s="139"/>
      <c r="I325" s="139"/>
      <c r="K325" s="87">
        <v>10.5</v>
      </c>
      <c r="R325" s="88"/>
      <c r="T325" s="89"/>
      <c r="AA325" s="90"/>
      <c r="AT325" s="86" t="s">
        <v>100</v>
      </c>
      <c r="AU325" s="86" t="s">
        <v>53</v>
      </c>
      <c r="AV325" s="86" t="s">
        <v>53</v>
      </c>
      <c r="AW325" s="86" t="s">
        <v>63</v>
      </c>
      <c r="AX325" s="86" t="s">
        <v>12</v>
      </c>
      <c r="AY325" s="86" t="s">
        <v>93</v>
      </c>
    </row>
    <row r="326" spans="2:64" s="5" customFormat="1" ht="39" customHeight="1">
      <c r="B326" s="18"/>
      <c r="C326" s="72" t="s">
        <v>285</v>
      </c>
      <c r="D326" s="72" t="s">
        <v>94</v>
      </c>
      <c r="E326" s="73" t="s">
        <v>286</v>
      </c>
      <c r="F326" s="133" t="s">
        <v>287</v>
      </c>
      <c r="G326" s="134"/>
      <c r="H326" s="134"/>
      <c r="I326" s="134"/>
      <c r="J326" s="74" t="s">
        <v>177</v>
      </c>
      <c r="K326" s="75">
        <v>30</v>
      </c>
      <c r="L326" s="135"/>
      <c r="M326" s="134"/>
      <c r="N326" s="135">
        <f>ROUND($L$326*$K$326,2)</f>
        <v>0</v>
      </c>
      <c r="O326" s="134"/>
      <c r="P326" s="134"/>
      <c r="Q326" s="134"/>
      <c r="R326" s="19"/>
      <c r="T326" s="76"/>
      <c r="U326" s="22" t="s">
        <v>38</v>
      </c>
      <c r="V326" s="77">
        <v>0.09</v>
      </c>
      <c r="W326" s="77">
        <f>$V$326*$K$326</f>
        <v>2.6999999999999997</v>
      </c>
      <c r="X326" s="77">
        <v>0</v>
      </c>
      <c r="Y326" s="77">
        <f>$X$326*$K$326</f>
        <v>0</v>
      </c>
      <c r="Z326" s="77">
        <v>0</v>
      </c>
      <c r="AA326" s="78">
        <f>$Z$326*$K$326</f>
        <v>0</v>
      </c>
      <c r="AR326" s="5" t="s">
        <v>221</v>
      </c>
      <c r="AT326" s="5" t="s">
        <v>94</v>
      </c>
      <c r="AU326" s="5" t="s">
        <v>53</v>
      </c>
      <c r="AY326" s="5" t="s">
        <v>93</v>
      </c>
      <c r="BE326" s="79">
        <f>IF($U$326="základní",$N$326,0)</f>
        <v>0</v>
      </c>
      <c r="BF326" s="79">
        <f>IF($U$326="snížená",$N$326,0)</f>
        <v>0</v>
      </c>
      <c r="BG326" s="79">
        <f>IF($U$326="zákl. přenesená",$N$326,0)</f>
        <v>0</v>
      </c>
      <c r="BH326" s="79">
        <f>IF($U$326="sníž. přenesená",$N$326,0)</f>
        <v>0</v>
      </c>
      <c r="BI326" s="79">
        <f>IF($U$326="nulová",$N$326,0)</f>
        <v>0</v>
      </c>
      <c r="BJ326" s="5" t="s">
        <v>12</v>
      </c>
      <c r="BK326" s="79">
        <f>ROUND($L$326*$K$326,2)</f>
        <v>0</v>
      </c>
      <c r="BL326" s="5" t="s">
        <v>221</v>
      </c>
    </row>
    <row r="327" spans="2:51" s="5" customFormat="1" ht="27" customHeight="1">
      <c r="B327" s="80"/>
      <c r="E327" s="81"/>
      <c r="F327" s="136" t="s">
        <v>288</v>
      </c>
      <c r="G327" s="137"/>
      <c r="H327" s="137"/>
      <c r="I327" s="137"/>
      <c r="K327" s="81"/>
      <c r="R327" s="82"/>
      <c r="T327" s="83"/>
      <c r="AA327" s="84"/>
      <c r="AT327" s="81" t="s">
        <v>100</v>
      </c>
      <c r="AU327" s="81" t="s">
        <v>53</v>
      </c>
      <c r="AV327" s="81" t="s">
        <v>12</v>
      </c>
      <c r="AW327" s="81" t="s">
        <v>63</v>
      </c>
      <c r="AX327" s="81" t="s">
        <v>49</v>
      </c>
      <c r="AY327" s="81" t="s">
        <v>93</v>
      </c>
    </row>
    <row r="328" spans="2:51" s="5" customFormat="1" ht="15.75" customHeight="1">
      <c r="B328" s="80"/>
      <c r="E328" s="81"/>
      <c r="F328" s="136" t="s">
        <v>289</v>
      </c>
      <c r="G328" s="137"/>
      <c r="H328" s="137"/>
      <c r="I328" s="137"/>
      <c r="K328" s="81"/>
      <c r="R328" s="82"/>
      <c r="T328" s="83"/>
      <c r="AA328" s="84"/>
      <c r="AT328" s="81" t="s">
        <v>100</v>
      </c>
      <c r="AU328" s="81" t="s">
        <v>53</v>
      </c>
      <c r="AV328" s="81" t="s">
        <v>12</v>
      </c>
      <c r="AW328" s="81" t="s">
        <v>63</v>
      </c>
      <c r="AX328" s="81" t="s">
        <v>49</v>
      </c>
      <c r="AY328" s="81" t="s">
        <v>93</v>
      </c>
    </row>
    <row r="329" spans="2:51" s="5" customFormat="1" ht="15.75" customHeight="1">
      <c r="B329" s="85"/>
      <c r="E329" s="86"/>
      <c r="F329" s="138" t="s">
        <v>235</v>
      </c>
      <c r="G329" s="139"/>
      <c r="H329" s="139"/>
      <c r="I329" s="139"/>
      <c r="K329" s="87">
        <v>30</v>
      </c>
      <c r="R329" s="88"/>
      <c r="T329" s="89"/>
      <c r="AA329" s="90"/>
      <c r="AT329" s="86" t="s">
        <v>100</v>
      </c>
      <c r="AU329" s="86" t="s">
        <v>53</v>
      </c>
      <c r="AV329" s="86" t="s">
        <v>53</v>
      </c>
      <c r="AW329" s="86" t="s">
        <v>63</v>
      </c>
      <c r="AX329" s="86" t="s">
        <v>12</v>
      </c>
      <c r="AY329" s="86" t="s">
        <v>93</v>
      </c>
    </row>
    <row r="330" spans="2:64" s="5" customFormat="1" ht="15.75" customHeight="1">
      <c r="B330" s="18"/>
      <c r="C330" s="97" t="s">
        <v>290</v>
      </c>
      <c r="D330" s="97" t="s">
        <v>123</v>
      </c>
      <c r="E330" s="98" t="s">
        <v>291</v>
      </c>
      <c r="F330" s="142" t="s">
        <v>292</v>
      </c>
      <c r="G330" s="143"/>
      <c r="H330" s="143"/>
      <c r="I330" s="143"/>
      <c r="J330" s="99" t="s">
        <v>177</v>
      </c>
      <c r="K330" s="100">
        <v>31.5</v>
      </c>
      <c r="L330" s="144"/>
      <c r="M330" s="143"/>
      <c r="N330" s="144">
        <f>ROUND($L$330*$K$330,2)</f>
        <v>0</v>
      </c>
      <c r="O330" s="134"/>
      <c r="P330" s="134"/>
      <c r="Q330" s="134"/>
      <c r="R330" s="19"/>
      <c r="T330" s="76"/>
      <c r="U330" s="22" t="s">
        <v>38</v>
      </c>
      <c r="V330" s="77">
        <v>0</v>
      </c>
      <c r="W330" s="77">
        <f>$V$330*$K$330</f>
        <v>0</v>
      </c>
      <c r="X330" s="77">
        <v>0</v>
      </c>
      <c r="Y330" s="77">
        <f>$X$330*$K$330</f>
        <v>0</v>
      </c>
      <c r="Z330" s="77">
        <v>0</v>
      </c>
      <c r="AA330" s="78">
        <f>$Z$330*$K$330</f>
        <v>0</v>
      </c>
      <c r="AR330" s="5" t="s">
        <v>226</v>
      </c>
      <c r="AT330" s="5" t="s">
        <v>123</v>
      </c>
      <c r="AU330" s="5" t="s">
        <v>53</v>
      </c>
      <c r="AY330" s="5" t="s">
        <v>93</v>
      </c>
      <c r="BE330" s="79">
        <f>IF($U$330="základní",$N$330,0)</f>
        <v>0</v>
      </c>
      <c r="BF330" s="79">
        <f>IF($U$330="snížená",$N$330,0)</f>
        <v>0</v>
      </c>
      <c r="BG330" s="79">
        <f>IF($U$330="zákl. přenesená",$N$330,0)</f>
        <v>0</v>
      </c>
      <c r="BH330" s="79">
        <f>IF($U$330="sníž. přenesená",$N$330,0)</f>
        <v>0</v>
      </c>
      <c r="BI330" s="79">
        <f>IF($U$330="nulová",$N$330,0)</f>
        <v>0</v>
      </c>
      <c r="BJ330" s="5" t="s">
        <v>12</v>
      </c>
      <c r="BK330" s="79">
        <f>ROUND($L$330*$K$330,2)</f>
        <v>0</v>
      </c>
      <c r="BL330" s="5" t="s">
        <v>221</v>
      </c>
    </row>
    <row r="331" spans="2:51" s="5" customFormat="1" ht="27" customHeight="1">
      <c r="B331" s="80"/>
      <c r="E331" s="81"/>
      <c r="F331" s="136" t="s">
        <v>288</v>
      </c>
      <c r="G331" s="137"/>
      <c r="H331" s="137"/>
      <c r="I331" s="137"/>
      <c r="K331" s="81"/>
      <c r="R331" s="82"/>
      <c r="T331" s="83"/>
      <c r="AA331" s="84"/>
      <c r="AT331" s="81" t="s">
        <v>100</v>
      </c>
      <c r="AU331" s="81" t="s">
        <v>53</v>
      </c>
      <c r="AV331" s="81" t="s">
        <v>12</v>
      </c>
      <c r="AW331" s="81" t="s">
        <v>63</v>
      </c>
      <c r="AX331" s="81" t="s">
        <v>49</v>
      </c>
      <c r="AY331" s="81" t="s">
        <v>93</v>
      </c>
    </row>
    <row r="332" spans="2:51" s="5" customFormat="1" ht="15.75" customHeight="1">
      <c r="B332" s="80"/>
      <c r="E332" s="81"/>
      <c r="F332" s="136" t="s">
        <v>289</v>
      </c>
      <c r="G332" s="137"/>
      <c r="H332" s="137"/>
      <c r="I332" s="137"/>
      <c r="K332" s="81"/>
      <c r="R332" s="82"/>
      <c r="T332" s="83"/>
      <c r="AA332" s="84"/>
      <c r="AT332" s="81" t="s">
        <v>100</v>
      </c>
      <c r="AU332" s="81" t="s">
        <v>53</v>
      </c>
      <c r="AV332" s="81" t="s">
        <v>12</v>
      </c>
      <c r="AW332" s="81" t="s">
        <v>63</v>
      </c>
      <c r="AX332" s="81" t="s">
        <v>49</v>
      </c>
      <c r="AY332" s="81" t="s">
        <v>93</v>
      </c>
    </row>
    <row r="333" spans="2:51" s="5" customFormat="1" ht="15.75" customHeight="1">
      <c r="B333" s="85"/>
      <c r="E333" s="86"/>
      <c r="F333" s="138" t="s">
        <v>235</v>
      </c>
      <c r="G333" s="139"/>
      <c r="H333" s="139"/>
      <c r="I333" s="139"/>
      <c r="K333" s="87">
        <v>30</v>
      </c>
      <c r="R333" s="88"/>
      <c r="T333" s="89"/>
      <c r="AA333" s="90"/>
      <c r="AT333" s="86" t="s">
        <v>100</v>
      </c>
      <c r="AU333" s="86" t="s">
        <v>53</v>
      </c>
      <c r="AV333" s="86" t="s">
        <v>53</v>
      </c>
      <c r="AW333" s="86" t="s">
        <v>63</v>
      </c>
      <c r="AX333" s="86" t="s">
        <v>49</v>
      </c>
      <c r="AY333" s="86" t="s">
        <v>93</v>
      </c>
    </row>
    <row r="334" spans="2:51" s="5" customFormat="1" ht="15.75" customHeight="1">
      <c r="B334" s="80"/>
      <c r="E334" s="81"/>
      <c r="F334" s="136" t="s">
        <v>275</v>
      </c>
      <c r="G334" s="137"/>
      <c r="H334" s="137"/>
      <c r="I334" s="137"/>
      <c r="K334" s="81"/>
      <c r="R334" s="82"/>
      <c r="T334" s="83"/>
      <c r="AA334" s="84"/>
      <c r="AT334" s="81" t="s">
        <v>100</v>
      </c>
      <c r="AU334" s="81" t="s">
        <v>53</v>
      </c>
      <c r="AV334" s="81" t="s">
        <v>12</v>
      </c>
      <c r="AW334" s="81" t="s">
        <v>63</v>
      </c>
      <c r="AX334" s="81" t="s">
        <v>49</v>
      </c>
      <c r="AY334" s="81" t="s">
        <v>93</v>
      </c>
    </row>
    <row r="335" spans="2:51" s="5" customFormat="1" ht="15.75" customHeight="1">
      <c r="B335" s="85"/>
      <c r="E335" s="86"/>
      <c r="F335" s="138" t="s">
        <v>293</v>
      </c>
      <c r="G335" s="139"/>
      <c r="H335" s="139"/>
      <c r="I335" s="139"/>
      <c r="K335" s="87">
        <v>31.5</v>
      </c>
      <c r="R335" s="88"/>
      <c r="T335" s="89"/>
      <c r="AA335" s="90"/>
      <c r="AT335" s="86" t="s">
        <v>100</v>
      </c>
      <c r="AU335" s="86" t="s">
        <v>53</v>
      </c>
      <c r="AV335" s="86" t="s">
        <v>53</v>
      </c>
      <c r="AW335" s="86" t="s">
        <v>63</v>
      </c>
      <c r="AX335" s="86" t="s">
        <v>12</v>
      </c>
      <c r="AY335" s="86" t="s">
        <v>93</v>
      </c>
    </row>
    <row r="336" spans="2:64" s="5" customFormat="1" ht="39" customHeight="1">
      <c r="B336" s="18"/>
      <c r="C336" s="72" t="s">
        <v>294</v>
      </c>
      <c r="D336" s="72" t="s">
        <v>94</v>
      </c>
      <c r="E336" s="73" t="s">
        <v>295</v>
      </c>
      <c r="F336" s="133" t="s">
        <v>296</v>
      </c>
      <c r="G336" s="134"/>
      <c r="H336" s="134"/>
      <c r="I336" s="134"/>
      <c r="J336" s="74" t="s">
        <v>177</v>
      </c>
      <c r="K336" s="75">
        <v>15</v>
      </c>
      <c r="L336" s="135"/>
      <c r="M336" s="134"/>
      <c r="N336" s="135">
        <f>ROUND($L$336*$K$336,2)</f>
        <v>0</v>
      </c>
      <c r="O336" s="134"/>
      <c r="P336" s="134"/>
      <c r="Q336" s="134"/>
      <c r="R336" s="19"/>
      <c r="T336" s="76"/>
      <c r="U336" s="22" t="s">
        <v>38</v>
      </c>
      <c r="V336" s="77">
        <v>0.106</v>
      </c>
      <c r="W336" s="77">
        <f>$V$336*$K$336</f>
        <v>1.5899999999999999</v>
      </c>
      <c r="X336" s="77">
        <v>0</v>
      </c>
      <c r="Y336" s="77">
        <f>$X$336*$K$336</f>
        <v>0</v>
      </c>
      <c r="Z336" s="77">
        <v>0</v>
      </c>
      <c r="AA336" s="78">
        <f>$Z$336*$K$336</f>
        <v>0</v>
      </c>
      <c r="AR336" s="5" t="s">
        <v>221</v>
      </c>
      <c r="AT336" s="5" t="s">
        <v>94</v>
      </c>
      <c r="AU336" s="5" t="s">
        <v>53</v>
      </c>
      <c r="AY336" s="5" t="s">
        <v>93</v>
      </c>
      <c r="BE336" s="79">
        <f>IF($U$336="základní",$N$336,0)</f>
        <v>0</v>
      </c>
      <c r="BF336" s="79">
        <f>IF($U$336="snížená",$N$336,0)</f>
        <v>0</v>
      </c>
      <c r="BG336" s="79">
        <f>IF($U$336="zákl. přenesená",$N$336,0)</f>
        <v>0</v>
      </c>
      <c r="BH336" s="79">
        <f>IF($U$336="sníž. přenesená",$N$336,0)</f>
        <v>0</v>
      </c>
      <c r="BI336" s="79">
        <f>IF($U$336="nulová",$N$336,0)</f>
        <v>0</v>
      </c>
      <c r="BJ336" s="5" t="s">
        <v>12</v>
      </c>
      <c r="BK336" s="79">
        <f>ROUND($L$336*$K$336,2)</f>
        <v>0</v>
      </c>
      <c r="BL336" s="5" t="s">
        <v>221</v>
      </c>
    </row>
    <row r="337" spans="2:51" s="5" customFormat="1" ht="27" customHeight="1">
      <c r="B337" s="80"/>
      <c r="E337" s="81"/>
      <c r="F337" s="136" t="s">
        <v>288</v>
      </c>
      <c r="G337" s="137"/>
      <c r="H337" s="137"/>
      <c r="I337" s="137"/>
      <c r="K337" s="81"/>
      <c r="R337" s="82"/>
      <c r="T337" s="83"/>
      <c r="AA337" s="84"/>
      <c r="AT337" s="81" t="s">
        <v>100</v>
      </c>
      <c r="AU337" s="81" t="s">
        <v>53</v>
      </c>
      <c r="AV337" s="81" t="s">
        <v>12</v>
      </c>
      <c r="AW337" s="81" t="s">
        <v>63</v>
      </c>
      <c r="AX337" s="81" t="s">
        <v>49</v>
      </c>
      <c r="AY337" s="81" t="s">
        <v>93</v>
      </c>
    </row>
    <row r="338" spans="2:51" s="5" customFormat="1" ht="15.75" customHeight="1">
      <c r="B338" s="80"/>
      <c r="E338" s="81"/>
      <c r="F338" s="136" t="s">
        <v>297</v>
      </c>
      <c r="G338" s="137"/>
      <c r="H338" s="137"/>
      <c r="I338" s="137"/>
      <c r="K338" s="81"/>
      <c r="R338" s="82"/>
      <c r="T338" s="83"/>
      <c r="AA338" s="84"/>
      <c r="AT338" s="81" t="s">
        <v>100</v>
      </c>
      <c r="AU338" s="81" t="s">
        <v>53</v>
      </c>
      <c r="AV338" s="81" t="s">
        <v>12</v>
      </c>
      <c r="AW338" s="81" t="s">
        <v>63</v>
      </c>
      <c r="AX338" s="81" t="s">
        <v>49</v>
      </c>
      <c r="AY338" s="81" t="s">
        <v>93</v>
      </c>
    </row>
    <row r="339" spans="2:51" s="5" customFormat="1" ht="15.75" customHeight="1">
      <c r="B339" s="85"/>
      <c r="E339" s="86"/>
      <c r="F339" s="138" t="s">
        <v>298</v>
      </c>
      <c r="G339" s="139"/>
      <c r="H339" s="139"/>
      <c r="I339" s="139"/>
      <c r="K339" s="87">
        <v>15</v>
      </c>
      <c r="R339" s="88"/>
      <c r="T339" s="89"/>
      <c r="AA339" s="90"/>
      <c r="AT339" s="86" t="s">
        <v>100</v>
      </c>
      <c r="AU339" s="86" t="s">
        <v>53</v>
      </c>
      <c r="AV339" s="86" t="s">
        <v>53</v>
      </c>
      <c r="AW339" s="86" t="s">
        <v>63</v>
      </c>
      <c r="AX339" s="86" t="s">
        <v>12</v>
      </c>
      <c r="AY339" s="86" t="s">
        <v>93</v>
      </c>
    </row>
    <row r="340" spans="2:64" s="5" customFormat="1" ht="15.75" customHeight="1">
      <c r="B340" s="18"/>
      <c r="C340" s="97" t="s">
        <v>299</v>
      </c>
      <c r="D340" s="97" t="s">
        <v>123</v>
      </c>
      <c r="E340" s="98" t="s">
        <v>300</v>
      </c>
      <c r="F340" s="142" t="s">
        <v>301</v>
      </c>
      <c r="G340" s="143"/>
      <c r="H340" s="143"/>
      <c r="I340" s="143"/>
      <c r="J340" s="99" t="s">
        <v>177</v>
      </c>
      <c r="K340" s="100">
        <v>15.75</v>
      </c>
      <c r="L340" s="144"/>
      <c r="M340" s="143"/>
      <c r="N340" s="144">
        <f>ROUND($L$340*$K$340,2)</f>
        <v>0</v>
      </c>
      <c r="O340" s="134"/>
      <c r="P340" s="134"/>
      <c r="Q340" s="134"/>
      <c r="R340" s="19"/>
      <c r="T340" s="76"/>
      <c r="U340" s="22" t="s">
        <v>38</v>
      </c>
      <c r="V340" s="77">
        <v>0</v>
      </c>
      <c r="W340" s="77">
        <f>$V$340*$K$340</f>
        <v>0</v>
      </c>
      <c r="X340" s="77">
        <v>0</v>
      </c>
      <c r="Y340" s="77">
        <f>$X$340*$K$340</f>
        <v>0</v>
      </c>
      <c r="Z340" s="77">
        <v>0</v>
      </c>
      <c r="AA340" s="78">
        <f>$Z$340*$K$340</f>
        <v>0</v>
      </c>
      <c r="AR340" s="5" t="s">
        <v>226</v>
      </c>
      <c r="AT340" s="5" t="s">
        <v>123</v>
      </c>
      <c r="AU340" s="5" t="s">
        <v>53</v>
      </c>
      <c r="AY340" s="5" t="s">
        <v>93</v>
      </c>
      <c r="BE340" s="79">
        <f>IF($U$340="základní",$N$340,0)</f>
        <v>0</v>
      </c>
      <c r="BF340" s="79">
        <f>IF($U$340="snížená",$N$340,0)</f>
        <v>0</v>
      </c>
      <c r="BG340" s="79">
        <f>IF($U$340="zákl. přenesená",$N$340,0)</f>
        <v>0</v>
      </c>
      <c r="BH340" s="79">
        <f>IF($U$340="sníž. přenesená",$N$340,0)</f>
        <v>0</v>
      </c>
      <c r="BI340" s="79">
        <f>IF($U$340="nulová",$N$340,0)</f>
        <v>0</v>
      </c>
      <c r="BJ340" s="5" t="s">
        <v>12</v>
      </c>
      <c r="BK340" s="79">
        <f>ROUND($L$340*$K$340,2)</f>
        <v>0</v>
      </c>
      <c r="BL340" s="5" t="s">
        <v>221</v>
      </c>
    </row>
    <row r="341" spans="2:51" s="5" customFormat="1" ht="27" customHeight="1">
      <c r="B341" s="80"/>
      <c r="E341" s="81"/>
      <c r="F341" s="136" t="s">
        <v>288</v>
      </c>
      <c r="G341" s="137"/>
      <c r="H341" s="137"/>
      <c r="I341" s="137"/>
      <c r="K341" s="81"/>
      <c r="R341" s="82"/>
      <c r="T341" s="83"/>
      <c r="AA341" s="84"/>
      <c r="AT341" s="81" t="s">
        <v>100</v>
      </c>
      <c r="AU341" s="81" t="s">
        <v>53</v>
      </c>
      <c r="AV341" s="81" t="s">
        <v>12</v>
      </c>
      <c r="AW341" s="81" t="s">
        <v>63</v>
      </c>
      <c r="AX341" s="81" t="s">
        <v>49</v>
      </c>
      <c r="AY341" s="81" t="s">
        <v>93</v>
      </c>
    </row>
    <row r="342" spans="2:51" s="5" customFormat="1" ht="15.75" customHeight="1">
      <c r="B342" s="80"/>
      <c r="E342" s="81"/>
      <c r="F342" s="136" t="s">
        <v>297</v>
      </c>
      <c r="G342" s="137"/>
      <c r="H342" s="137"/>
      <c r="I342" s="137"/>
      <c r="K342" s="81"/>
      <c r="R342" s="82"/>
      <c r="T342" s="83"/>
      <c r="AA342" s="84"/>
      <c r="AT342" s="81" t="s">
        <v>100</v>
      </c>
      <c r="AU342" s="81" t="s">
        <v>53</v>
      </c>
      <c r="AV342" s="81" t="s">
        <v>12</v>
      </c>
      <c r="AW342" s="81" t="s">
        <v>63</v>
      </c>
      <c r="AX342" s="81" t="s">
        <v>49</v>
      </c>
      <c r="AY342" s="81" t="s">
        <v>93</v>
      </c>
    </row>
    <row r="343" spans="2:51" s="5" customFormat="1" ht="15.75" customHeight="1">
      <c r="B343" s="85"/>
      <c r="E343" s="86"/>
      <c r="F343" s="138" t="s">
        <v>298</v>
      </c>
      <c r="G343" s="139"/>
      <c r="H343" s="139"/>
      <c r="I343" s="139"/>
      <c r="K343" s="87">
        <v>15</v>
      </c>
      <c r="R343" s="88"/>
      <c r="T343" s="89"/>
      <c r="AA343" s="90"/>
      <c r="AT343" s="86" t="s">
        <v>100</v>
      </c>
      <c r="AU343" s="86" t="s">
        <v>53</v>
      </c>
      <c r="AV343" s="86" t="s">
        <v>53</v>
      </c>
      <c r="AW343" s="86" t="s">
        <v>63</v>
      </c>
      <c r="AX343" s="86" t="s">
        <v>49</v>
      </c>
      <c r="AY343" s="86" t="s">
        <v>93</v>
      </c>
    </row>
    <row r="344" spans="2:51" s="5" customFormat="1" ht="15.75" customHeight="1">
      <c r="B344" s="80"/>
      <c r="E344" s="81"/>
      <c r="F344" s="136" t="s">
        <v>275</v>
      </c>
      <c r="G344" s="137"/>
      <c r="H344" s="137"/>
      <c r="I344" s="137"/>
      <c r="K344" s="81"/>
      <c r="R344" s="82"/>
      <c r="T344" s="83"/>
      <c r="AA344" s="84"/>
      <c r="AT344" s="81" t="s">
        <v>100</v>
      </c>
      <c r="AU344" s="81" t="s">
        <v>53</v>
      </c>
      <c r="AV344" s="81" t="s">
        <v>12</v>
      </c>
      <c r="AW344" s="81" t="s">
        <v>63</v>
      </c>
      <c r="AX344" s="81" t="s">
        <v>49</v>
      </c>
      <c r="AY344" s="81" t="s">
        <v>93</v>
      </c>
    </row>
    <row r="345" spans="2:51" s="5" customFormat="1" ht="15.75" customHeight="1">
      <c r="B345" s="85"/>
      <c r="E345" s="86"/>
      <c r="F345" s="138" t="s">
        <v>302</v>
      </c>
      <c r="G345" s="139"/>
      <c r="H345" s="139"/>
      <c r="I345" s="139"/>
      <c r="K345" s="87">
        <v>15.75</v>
      </c>
      <c r="R345" s="88"/>
      <c r="T345" s="89"/>
      <c r="AA345" s="90"/>
      <c r="AT345" s="86" t="s">
        <v>100</v>
      </c>
      <c r="AU345" s="86" t="s">
        <v>53</v>
      </c>
      <c r="AV345" s="86" t="s">
        <v>53</v>
      </c>
      <c r="AW345" s="86" t="s">
        <v>63</v>
      </c>
      <c r="AX345" s="86" t="s">
        <v>12</v>
      </c>
      <c r="AY345" s="86" t="s">
        <v>93</v>
      </c>
    </row>
    <row r="346" spans="2:63" s="62" customFormat="1" ht="30.75" customHeight="1">
      <c r="B346" s="63"/>
      <c r="D346" s="71" t="s">
        <v>71</v>
      </c>
      <c r="N346" s="145">
        <f>$BK$346</f>
        <v>0</v>
      </c>
      <c r="O346" s="146"/>
      <c r="P346" s="146"/>
      <c r="Q346" s="146"/>
      <c r="R346" s="66"/>
      <c r="T346" s="67"/>
      <c r="W346" s="68">
        <f>SUM($W$347:$W$775)</f>
        <v>400.695</v>
      </c>
      <c r="Y346" s="68">
        <f>SUM($Y$347:$Y$775)</f>
        <v>0.18359499999999995</v>
      </c>
      <c r="AA346" s="69">
        <f>SUM($AA$347:$AA$775)</f>
        <v>0</v>
      </c>
      <c r="AR346" s="65" t="s">
        <v>113</v>
      </c>
      <c r="AT346" s="65" t="s">
        <v>48</v>
      </c>
      <c r="AU346" s="65" t="s">
        <v>12</v>
      </c>
      <c r="AY346" s="65" t="s">
        <v>93</v>
      </c>
      <c r="BK346" s="70">
        <f>SUM($BK$347:$BK$775)</f>
        <v>0</v>
      </c>
    </row>
    <row r="347" spans="2:64" s="5" customFormat="1" ht="27" customHeight="1">
      <c r="B347" s="18"/>
      <c r="C347" s="72" t="s">
        <v>303</v>
      </c>
      <c r="D347" s="72" t="s">
        <v>94</v>
      </c>
      <c r="E347" s="73" t="s">
        <v>304</v>
      </c>
      <c r="F347" s="133" t="s">
        <v>305</v>
      </c>
      <c r="G347" s="134"/>
      <c r="H347" s="134"/>
      <c r="I347" s="134"/>
      <c r="J347" s="74" t="s">
        <v>177</v>
      </c>
      <c r="K347" s="75">
        <v>15</v>
      </c>
      <c r="L347" s="135"/>
      <c r="M347" s="134"/>
      <c r="N347" s="135">
        <f>ROUND($L$347*$K$347,2)</f>
        <v>0</v>
      </c>
      <c r="O347" s="134"/>
      <c r="P347" s="134"/>
      <c r="Q347" s="134"/>
      <c r="R347" s="19"/>
      <c r="T347" s="76"/>
      <c r="U347" s="22" t="s">
        <v>38</v>
      </c>
      <c r="V347" s="77">
        <v>0.067</v>
      </c>
      <c r="W347" s="77">
        <f>$V$347*$K$347</f>
        <v>1.0050000000000001</v>
      </c>
      <c r="X347" s="77">
        <v>2E-05</v>
      </c>
      <c r="Y347" s="77">
        <f>$X$347*$K$347</f>
        <v>0.00030000000000000003</v>
      </c>
      <c r="Z347" s="77">
        <v>0</v>
      </c>
      <c r="AA347" s="78">
        <f>$Z$347*$K$347</f>
        <v>0</v>
      </c>
      <c r="AR347" s="5" t="s">
        <v>221</v>
      </c>
      <c r="AT347" s="5" t="s">
        <v>94</v>
      </c>
      <c r="AU347" s="5" t="s">
        <v>53</v>
      </c>
      <c r="AY347" s="5" t="s">
        <v>93</v>
      </c>
      <c r="BE347" s="79">
        <f>IF($U$347="základní",$N$347,0)</f>
        <v>0</v>
      </c>
      <c r="BF347" s="79">
        <f>IF($U$347="snížená",$N$347,0)</f>
        <v>0</v>
      </c>
      <c r="BG347" s="79">
        <f>IF($U$347="zákl. přenesená",$N$347,0)</f>
        <v>0</v>
      </c>
      <c r="BH347" s="79">
        <f>IF($U$347="sníž. přenesená",$N$347,0)</f>
        <v>0</v>
      </c>
      <c r="BI347" s="79">
        <f>IF($U$347="nulová",$N$347,0)</f>
        <v>0</v>
      </c>
      <c r="BJ347" s="5" t="s">
        <v>12</v>
      </c>
      <c r="BK347" s="79">
        <f>ROUND($L$347*$K$347,2)</f>
        <v>0</v>
      </c>
      <c r="BL347" s="5" t="s">
        <v>221</v>
      </c>
    </row>
    <row r="348" spans="2:51" s="5" customFormat="1" ht="15.75" customHeight="1">
      <c r="B348" s="80"/>
      <c r="E348" s="81"/>
      <c r="F348" s="136" t="s">
        <v>306</v>
      </c>
      <c r="G348" s="137"/>
      <c r="H348" s="137"/>
      <c r="I348" s="137"/>
      <c r="K348" s="81"/>
      <c r="R348" s="82"/>
      <c r="T348" s="83"/>
      <c r="AA348" s="84"/>
      <c r="AT348" s="81" t="s">
        <v>100</v>
      </c>
      <c r="AU348" s="81" t="s">
        <v>53</v>
      </c>
      <c r="AV348" s="81" t="s">
        <v>12</v>
      </c>
      <c r="AW348" s="81" t="s">
        <v>63</v>
      </c>
      <c r="AX348" s="81" t="s">
        <v>49</v>
      </c>
      <c r="AY348" s="81" t="s">
        <v>93</v>
      </c>
    </row>
    <row r="349" spans="2:51" s="5" customFormat="1" ht="15.75" customHeight="1">
      <c r="B349" s="80"/>
      <c r="E349" s="81"/>
      <c r="F349" s="136" t="s">
        <v>307</v>
      </c>
      <c r="G349" s="137"/>
      <c r="H349" s="137"/>
      <c r="I349" s="137"/>
      <c r="K349" s="81"/>
      <c r="R349" s="82"/>
      <c r="T349" s="83"/>
      <c r="AA349" s="84"/>
      <c r="AT349" s="81" t="s">
        <v>100</v>
      </c>
      <c r="AU349" s="81" t="s">
        <v>53</v>
      </c>
      <c r="AV349" s="81" t="s">
        <v>12</v>
      </c>
      <c r="AW349" s="81" t="s">
        <v>63</v>
      </c>
      <c r="AX349" s="81" t="s">
        <v>49</v>
      </c>
      <c r="AY349" s="81" t="s">
        <v>93</v>
      </c>
    </row>
    <row r="350" spans="2:51" s="5" customFormat="1" ht="15.75" customHeight="1">
      <c r="B350" s="85"/>
      <c r="E350" s="86"/>
      <c r="F350" s="138" t="s">
        <v>5</v>
      </c>
      <c r="G350" s="139"/>
      <c r="H350" s="139"/>
      <c r="I350" s="139"/>
      <c r="K350" s="87">
        <v>15</v>
      </c>
      <c r="R350" s="88"/>
      <c r="T350" s="89"/>
      <c r="AA350" s="90"/>
      <c r="AT350" s="86" t="s">
        <v>100</v>
      </c>
      <c r="AU350" s="86" t="s">
        <v>53</v>
      </c>
      <c r="AV350" s="86" t="s">
        <v>53</v>
      </c>
      <c r="AW350" s="86" t="s">
        <v>63</v>
      </c>
      <c r="AX350" s="86" t="s">
        <v>12</v>
      </c>
      <c r="AY350" s="86" t="s">
        <v>93</v>
      </c>
    </row>
    <row r="351" spans="2:64" s="5" customFormat="1" ht="15.75" customHeight="1">
      <c r="B351" s="18"/>
      <c r="C351" s="97" t="s">
        <v>308</v>
      </c>
      <c r="D351" s="97" t="s">
        <v>123</v>
      </c>
      <c r="E351" s="98" t="s">
        <v>309</v>
      </c>
      <c r="F351" s="142" t="s">
        <v>310</v>
      </c>
      <c r="G351" s="143"/>
      <c r="H351" s="143"/>
      <c r="I351" s="143"/>
      <c r="J351" s="99" t="s">
        <v>177</v>
      </c>
      <c r="K351" s="100">
        <v>15.75</v>
      </c>
      <c r="L351" s="144"/>
      <c r="M351" s="143"/>
      <c r="N351" s="144">
        <f>ROUND($L$351*$K$351,2)</f>
        <v>0</v>
      </c>
      <c r="O351" s="134"/>
      <c r="P351" s="134"/>
      <c r="Q351" s="134"/>
      <c r="R351" s="19"/>
      <c r="T351" s="76"/>
      <c r="U351" s="22" t="s">
        <v>38</v>
      </c>
      <c r="V351" s="77">
        <v>0</v>
      </c>
      <c r="W351" s="77">
        <f>$V$351*$K$351</f>
        <v>0</v>
      </c>
      <c r="X351" s="77">
        <v>0</v>
      </c>
      <c r="Y351" s="77">
        <f>$X$351*$K$351</f>
        <v>0</v>
      </c>
      <c r="Z351" s="77">
        <v>0</v>
      </c>
      <c r="AA351" s="78">
        <f>$Z$351*$K$351</f>
        <v>0</v>
      </c>
      <c r="AR351" s="5" t="s">
        <v>226</v>
      </c>
      <c r="AT351" s="5" t="s">
        <v>123</v>
      </c>
      <c r="AU351" s="5" t="s">
        <v>53</v>
      </c>
      <c r="AY351" s="5" t="s">
        <v>93</v>
      </c>
      <c r="BE351" s="79">
        <f>IF($U$351="základní",$N$351,0)</f>
        <v>0</v>
      </c>
      <c r="BF351" s="79">
        <f>IF($U$351="snížená",$N$351,0)</f>
        <v>0</v>
      </c>
      <c r="BG351" s="79">
        <f>IF($U$351="zákl. přenesená",$N$351,0)</f>
        <v>0</v>
      </c>
      <c r="BH351" s="79">
        <f>IF($U$351="sníž. přenesená",$N$351,0)</f>
        <v>0</v>
      </c>
      <c r="BI351" s="79">
        <f>IF($U$351="nulová",$N$351,0)</f>
        <v>0</v>
      </c>
      <c r="BJ351" s="5" t="s">
        <v>12</v>
      </c>
      <c r="BK351" s="79">
        <f>ROUND($L$351*$K$351,2)</f>
        <v>0</v>
      </c>
      <c r="BL351" s="5" t="s">
        <v>221</v>
      </c>
    </row>
    <row r="352" spans="2:51" s="5" customFormat="1" ht="15.75" customHeight="1">
      <c r="B352" s="80"/>
      <c r="E352" s="81"/>
      <c r="F352" s="136" t="s">
        <v>306</v>
      </c>
      <c r="G352" s="137"/>
      <c r="H352" s="137"/>
      <c r="I352" s="137"/>
      <c r="K352" s="81"/>
      <c r="R352" s="82"/>
      <c r="T352" s="83"/>
      <c r="AA352" s="84"/>
      <c r="AT352" s="81" t="s">
        <v>100</v>
      </c>
      <c r="AU352" s="81" t="s">
        <v>53</v>
      </c>
      <c r="AV352" s="81" t="s">
        <v>12</v>
      </c>
      <c r="AW352" s="81" t="s">
        <v>63</v>
      </c>
      <c r="AX352" s="81" t="s">
        <v>49</v>
      </c>
      <c r="AY352" s="81" t="s">
        <v>93</v>
      </c>
    </row>
    <row r="353" spans="2:51" s="5" customFormat="1" ht="15.75" customHeight="1">
      <c r="B353" s="80"/>
      <c r="E353" s="81"/>
      <c r="F353" s="136" t="s">
        <v>307</v>
      </c>
      <c r="G353" s="137"/>
      <c r="H353" s="137"/>
      <c r="I353" s="137"/>
      <c r="K353" s="81"/>
      <c r="R353" s="82"/>
      <c r="T353" s="83"/>
      <c r="AA353" s="84"/>
      <c r="AT353" s="81" t="s">
        <v>100</v>
      </c>
      <c r="AU353" s="81" t="s">
        <v>53</v>
      </c>
      <c r="AV353" s="81" t="s">
        <v>12</v>
      </c>
      <c r="AW353" s="81" t="s">
        <v>63</v>
      </c>
      <c r="AX353" s="81" t="s">
        <v>49</v>
      </c>
      <c r="AY353" s="81" t="s">
        <v>93</v>
      </c>
    </row>
    <row r="354" spans="2:51" s="5" customFormat="1" ht="15.75" customHeight="1">
      <c r="B354" s="85"/>
      <c r="E354" s="86"/>
      <c r="F354" s="138" t="s">
        <v>5</v>
      </c>
      <c r="G354" s="139"/>
      <c r="H354" s="139"/>
      <c r="I354" s="139"/>
      <c r="K354" s="87">
        <v>15</v>
      </c>
      <c r="R354" s="88"/>
      <c r="T354" s="89"/>
      <c r="AA354" s="90"/>
      <c r="AT354" s="86" t="s">
        <v>100</v>
      </c>
      <c r="AU354" s="86" t="s">
        <v>53</v>
      </c>
      <c r="AV354" s="86" t="s">
        <v>53</v>
      </c>
      <c r="AW354" s="86" t="s">
        <v>63</v>
      </c>
      <c r="AX354" s="86" t="s">
        <v>49</v>
      </c>
      <c r="AY354" s="86" t="s">
        <v>93</v>
      </c>
    </row>
    <row r="355" spans="2:51" s="5" customFormat="1" ht="15.75" customHeight="1">
      <c r="B355" s="80"/>
      <c r="E355" s="81"/>
      <c r="F355" s="136" t="s">
        <v>275</v>
      </c>
      <c r="G355" s="137"/>
      <c r="H355" s="137"/>
      <c r="I355" s="137"/>
      <c r="K355" s="81"/>
      <c r="R355" s="82"/>
      <c r="T355" s="83"/>
      <c r="AA355" s="84"/>
      <c r="AT355" s="81" t="s">
        <v>100</v>
      </c>
      <c r="AU355" s="81" t="s">
        <v>53</v>
      </c>
      <c r="AV355" s="81" t="s">
        <v>12</v>
      </c>
      <c r="AW355" s="81" t="s">
        <v>63</v>
      </c>
      <c r="AX355" s="81" t="s">
        <v>49</v>
      </c>
      <c r="AY355" s="81" t="s">
        <v>93</v>
      </c>
    </row>
    <row r="356" spans="2:51" s="5" customFormat="1" ht="15.75" customHeight="1">
      <c r="B356" s="85"/>
      <c r="E356" s="86"/>
      <c r="F356" s="138" t="s">
        <v>302</v>
      </c>
      <c r="G356" s="139"/>
      <c r="H356" s="139"/>
      <c r="I356" s="139"/>
      <c r="K356" s="87">
        <v>15.75</v>
      </c>
      <c r="R356" s="88"/>
      <c r="T356" s="89"/>
      <c r="AA356" s="90"/>
      <c r="AT356" s="86" t="s">
        <v>100</v>
      </c>
      <c r="AU356" s="86" t="s">
        <v>53</v>
      </c>
      <c r="AV356" s="86" t="s">
        <v>53</v>
      </c>
      <c r="AW356" s="86" t="s">
        <v>63</v>
      </c>
      <c r="AX356" s="86" t="s">
        <v>12</v>
      </c>
      <c r="AY356" s="86" t="s">
        <v>93</v>
      </c>
    </row>
    <row r="357" spans="2:64" s="5" customFormat="1" ht="27" customHeight="1">
      <c r="B357" s="18"/>
      <c r="C357" s="72" t="s">
        <v>311</v>
      </c>
      <c r="D357" s="72" t="s">
        <v>94</v>
      </c>
      <c r="E357" s="73" t="s">
        <v>312</v>
      </c>
      <c r="F357" s="133" t="s">
        <v>313</v>
      </c>
      <c r="G357" s="134"/>
      <c r="H357" s="134"/>
      <c r="I357" s="134"/>
      <c r="J357" s="74" t="s">
        <v>177</v>
      </c>
      <c r="K357" s="75">
        <v>10</v>
      </c>
      <c r="L357" s="135"/>
      <c r="M357" s="134"/>
      <c r="N357" s="135">
        <f>ROUND($L$357*$K$357,2)</f>
        <v>0</v>
      </c>
      <c r="O357" s="134"/>
      <c r="P357" s="134"/>
      <c r="Q357" s="134"/>
      <c r="R357" s="19"/>
      <c r="T357" s="76"/>
      <c r="U357" s="22" t="s">
        <v>38</v>
      </c>
      <c r="V357" s="77">
        <v>0.068</v>
      </c>
      <c r="W357" s="77">
        <f>$V$357*$K$357</f>
        <v>0.68</v>
      </c>
      <c r="X357" s="77">
        <v>2E-05</v>
      </c>
      <c r="Y357" s="77">
        <f>$X$357*$K$357</f>
        <v>0.0002</v>
      </c>
      <c r="Z357" s="77">
        <v>0</v>
      </c>
      <c r="AA357" s="78">
        <f>$Z$357*$K$357</f>
        <v>0</v>
      </c>
      <c r="AR357" s="5" t="s">
        <v>221</v>
      </c>
      <c r="AT357" s="5" t="s">
        <v>94</v>
      </c>
      <c r="AU357" s="5" t="s">
        <v>53</v>
      </c>
      <c r="AY357" s="5" t="s">
        <v>93</v>
      </c>
      <c r="BE357" s="79">
        <f>IF($U$357="základní",$N$357,0)</f>
        <v>0</v>
      </c>
      <c r="BF357" s="79">
        <f>IF($U$357="snížená",$N$357,0)</f>
        <v>0</v>
      </c>
      <c r="BG357" s="79">
        <f>IF($U$357="zákl. přenesená",$N$357,0)</f>
        <v>0</v>
      </c>
      <c r="BH357" s="79">
        <f>IF($U$357="sníž. přenesená",$N$357,0)</f>
        <v>0</v>
      </c>
      <c r="BI357" s="79">
        <f>IF($U$357="nulová",$N$357,0)</f>
        <v>0</v>
      </c>
      <c r="BJ357" s="5" t="s">
        <v>12</v>
      </c>
      <c r="BK357" s="79">
        <f>ROUND($L$357*$K$357,2)</f>
        <v>0</v>
      </c>
      <c r="BL357" s="5" t="s">
        <v>221</v>
      </c>
    </row>
    <row r="358" spans="2:51" s="5" customFormat="1" ht="15.75" customHeight="1">
      <c r="B358" s="80"/>
      <c r="E358" s="81"/>
      <c r="F358" s="136" t="s">
        <v>306</v>
      </c>
      <c r="G358" s="137"/>
      <c r="H358" s="137"/>
      <c r="I358" s="137"/>
      <c r="K358" s="81"/>
      <c r="R358" s="82"/>
      <c r="T358" s="83"/>
      <c r="AA358" s="84"/>
      <c r="AT358" s="81" t="s">
        <v>100</v>
      </c>
      <c r="AU358" s="81" t="s">
        <v>53</v>
      </c>
      <c r="AV358" s="81" t="s">
        <v>12</v>
      </c>
      <c r="AW358" s="81" t="s">
        <v>63</v>
      </c>
      <c r="AX358" s="81" t="s">
        <v>49</v>
      </c>
      <c r="AY358" s="81" t="s">
        <v>93</v>
      </c>
    </row>
    <row r="359" spans="2:51" s="5" customFormat="1" ht="15.75" customHeight="1">
      <c r="B359" s="80"/>
      <c r="E359" s="81"/>
      <c r="F359" s="136" t="s">
        <v>314</v>
      </c>
      <c r="G359" s="137"/>
      <c r="H359" s="137"/>
      <c r="I359" s="137"/>
      <c r="K359" s="81"/>
      <c r="R359" s="82"/>
      <c r="T359" s="83"/>
      <c r="AA359" s="84"/>
      <c r="AT359" s="81" t="s">
        <v>100</v>
      </c>
      <c r="AU359" s="81" t="s">
        <v>53</v>
      </c>
      <c r="AV359" s="81" t="s">
        <v>12</v>
      </c>
      <c r="AW359" s="81" t="s">
        <v>63</v>
      </c>
      <c r="AX359" s="81" t="s">
        <v>49</v>
      </c>
      <c r="AY359" s="81" t="s">
        <v>93</v>
      </c>
    </row>
    <row r="360" spans="2:51" s="5" customFormat="1" ht="15.75" customHeight="1">
      <c r="B360" s="85"/>
      <c r="E360" s="86"/>
      <c r="F360" s="138" t="s">
        <v>17</v>
      </c>
      <c r="G360" s="139"/>
      <c r="H360" s="139"/>
      <c r="I360" s="139"/>
      <c r="K360" s="87">
        <v>10</v>
      </c>
      <c r="R360" s="88"/>
      <c r="T360" s="89"/>
      <c r="AA360" s="90"/>
      <c r="AT360" s="86" t="s">
        <v>100</v>
      </c>
      <c r="AU360" s="86" t="s">
        <v>53</v>
      </c>
      <c r="AV360" s="86" t="s">
        <v>53</v>
      </c>
      <c r="AW360" s="86" t="s">
        <v>63</v>
      </c>
      <c r="AX360" s="86" t="s">
        <v>12</v>
      </c>
      <c r="AY360" s="86" t="s">
        <v>93</v>
      </c>
    </row>
    <row r="361" spans="2:64" s="5" customFormat="1" ht="15.75" customHeight="1">
      <c r="B361" s="18"/>
      <c r="C361" s="97" t="s">
        <v>315</v>
      </c>
      <c r="D361" s="97" t="s">
        <v>123</v>
      </c>
      <c r="E361" s="98" t="s">
        <v>316</v>
      </c>
      <c r="F361" s="142" t="s">
        <v>317</v>
      </c>
      <c r="G361" s="143"/>
      <c r="H361" s="143"/>
      <c r="I361" s="143"/>
      <c r="J361" s="99" t="s">
        <v>177</v>
      </c>
      <c r="K361" s="100">
        <v>10.5</v>
      </c>
      <c r="L361" s="144"/>
      <c r="M361" s="143"/>
      <c r="N361" s="144">
        <f>ROUND($L$361*$K$361,2)</f>
        <v>0</v>
      </c>
      <c r="O361" s="134"/>
      <c r="P361" s="134"/>
      <c r="Q361" s="134"/>
      <c r="R361" s="19"/>
      <c r="T361" s="76"/>
      <c r="U361" s="22" t="s">
        <v>38</v>
      </c>
      <c r="V361" s="77">
        <v>0</v>
      </c>
      <c r="W361" s="77">
        <f>$V$361*$K$361</f>
        <v>0</v>
      </c>
      <c r="X361" s="77">
        <v>0</v>
      </c>
      <c r="Y361" s="77">
        <f>$X$361*$K$361</f>
        <v>0</v>
      </c>
      <c r="Z361" s="77">
        <v>0</v>
      </c>
      <c r="AA361" s="78">
        <f>$Z$361*$K$361</f>
        <v>0</v>
      </c>
      <c r="AR361" s="5" t="s">
        <v>226</v>
      </c>
      <c r="AT361" s="5" t="s">
        <v>123</v>
      </c>
      <c r="AU361" s="5" t="s">
        <v>53</v>
      </c>
      <c r="AY361" s="5" t="s">
        <v>93</v>
      </c>
      <c r="BE361" s="79">
        <f>IF($U$361="základní",$N$361,0)</f>
        <v>0</v>
      </c>
      <c r="BF361" s="79">
        <f>IF($U$361="snížená",$N$361,0)</f>
        <v>0</v>
      </c>
      <c r="BG361" s="79">
        <f>IF($U$361="zákl. přenesená",$N$361,0)</f>
        <v>0</v>
      </c>
      <c r="BH361" s="79">
        <f>IF($U$361="sníž. přenesená",$N$361,0)</f>
        <v>0</v>
      </c>
      <c r="BI361" s="79">
        <f>IF($U$361="nulová",$N$361,0)</f>
        <v>0</v>
      </c>
      <c r="BJ361" s="5" t="s">
        <v>12</v>
      </c>
      <c r="BK361" s="79">
        <f>ROUND($L$361*$K$361,2)</f>
        <v>0</v>
      </c>
      <c r="BL361" s="5" t="s">
        <v>221</v>
      </c>
    </row>
    <row r="362" spans="2:51" s="5" customFormat="1" ht="15.75" customHeight="1">
      <c r="B362" s="80"/>
      <c r="E362" s="81"/>
      <c r="F362" s="136" t="s">
        <v>306</v>
      </c>
      <c r="G362" s="137"/>
      <c r="H362" s="137"/>
      <c r="I362" s="137"/>
      <c r="K362" s="81"/>
      <c r="R362" s="82"/>
      <c r="T362" s="83"/>
      <c r="AA362" s="84"/>
      <c r="AT362" s="81" t="s">
        <v>100</v>
      </c>
      <c r="AU362" s="81" t="s">
        <v>53</v>
      </c>
      <c r="AV362" s="81" t="s">
        <v>12</v>
      </c>
      <c r="AW362" s="81" t="s">
        <v>63</v>
      </c>
      <c r="AX362" s="81" t="s">
        <v>49</v>
      </c>
      <c r="AY362" s="81" t="s">
        <v>93</v>
      </c>
    </row>
    <row r="363" spans="2:51" s="5" customFormat="1" ht="15.75" customHeight="1">
      <c r="B363" s="80"/>
      <c r="E363" s="81"/>
      <c r="F363" s="136" t="s">
        <v>314</v>
      </c>
      <c r="G363" s="137"/>
      <c r="H363" s="137"/>
      <c r="I363" s="137"/>
      <c r="K363" s="81"/>
      <c r="R363" s="82"/>
      <c r="T363" s="83"/>
      <c r="AA363" s="84"/>
      <c r="AT363" s="81" t="s">
        <v>100</v>
      </c>
      <c r="AU363" s="81" t="s">
        <v>53</v>
      </c>
      <c r="AV363" s="81" t="s">
        <v>12</v>
      </c>
      <c r="AW363" s="81" t="s">
        <v>63</v>
      </c>
      <c r="AX363" s="81" t="s">
        <v>49</v>
      </c>
      <c r="AY363" s="81" t="s">
        <v>93</v>
      </c>
    </row>
    <row r="364" spans="2:51" s="5" customFormat="1" ht="15.75" customHeight="1">
      <c r="B364" s="85"/>
      <c r="E364" s="86"/>
      <c r="F364" s="138" t="s">
        <v>17</v>
      </c>
      <c r="G364" s="139"/>
      <c r="H364" s="139"/>
      <c r="I364" s="139"/>
      <c r="K364" s="87">
        <v>10</v>
      </c>
      <c r="R364" s="88"/>
      <c r="T364" s="89"/>
      <c r="AA364" s="90"/>
      <c r="AT364" s="86" t="s">
        <v>100</v>
      </c>
      <c r="AU364" s="86" t="s">
        <v>53</v>
      </c>
      <c r="AV364" s="86" t="s">
        <v>53</v>
      </c>
      <c r="AW364" s="86" t="s">
        <v>63</v>
      </c>
      <c r="AX364" s="86" t="s">
        <v>49</v>
      </c>
      <c r="AY364" s="86" t="s">
        <v>93</v>
      </c>
    </row>
    <row r="365" spans="2:51" s="5" customFormat="1" ht="15.75" customHeight="1">
      <c r="B365" s="80"/>
      <c r="E365" s="81"/>
      <c r="F365" s="136" t="s">
        <v>275</v>
      </c>
      <c r="G365" s="137"/>
      <c r="H365" s="137"/>
      <c r="I365" s="137"/>
      <c r="K365" s="81"/>
      <c r="R365" s="82"/>
      <c r="T365" s="83"/>
      <c r="AA365" s="84"/>
      <c r="AT365" s="81" t="s">
        <v>100</v>
      </c>
      <c r="AU365" s="81" t="s">
        <v>53</v>
      </c>
      <c r="AV365" s="81" t="s">
        <v>12</v>
      </c>
      <c r="AW365" s="81" t="s">
        <v>63</v>
      </c>
      <c r="AX365" s="81" t="s">
        <v>49</v>
      </c>
      <c r="AY365" s="81" t="s">
        <v>93</v>
      </c>
    </row>
    <row r="366" spans="2:51" s="5" customFormat="1" ht="15.75" customHeight="1">
      <c r="B366" s="85"/>
      <c r="E366" s="86"/>
      <c r="F366" s="138" t="s">
        <v>284</v>
      </c>
      <c r="G366" s="139"/>
      <c r="H366" s="139"/>
      <c r="I366" s="139"/>
      <c r="K366" s="87">
        <v>10.5</v>
      </c>
      <c r="R366" s="88"/>
      <c r="T366" s="89"/>
      <c r="AA366" s="90"/>
      <c r="AT366" s="86" t="s">
        <v>100</v>
      </c>
      <c r="AU366" s="86" t="s">
        <v>53</v>
      </c>
      <c r="AV366" s="86" t="s">
        <v>53</v>
      </c>
      <c r="AW366" s="86" t="s">
        <v>63</v>
      </c>
      <c r="AX366" s="86" t="s">
        <v>12</v>
      </c>
      <c r="AY366" s="86" t="s">
        <v>93</v>
      </c>
    </row>
    <row r="367" spans="2:64" s="5" customFormat="1" ht="15.75" customHeight="1">
      <c r="B367" s="18"/>
      <c r="C367" s="72" t="s">
        <v>318</v>
      </c>
      <c r="D367" s="72" t="s">
        <v>94</v>
      </c>
      <c r="E367" s="73" t="s">
        <v>319</v>
      </c>
      <c r="F367" s="133" t="s">
        <v>320</v>
      </c>
      <c r="G367" s="134"/>
      <c r="H367" s="134"/>
      <c r="I367" s="134"/>
      <c r="J367" s="74" t="s">
        <v>177</v>
      </c>
      <c r="K367" s="75">
        <v>8</v>
      </c>
      <c r="L367" s="135"/>
      <c r="M367" s="134"/>
      <c r="N367" s="135">
        <f>ROUND($L$367*$K$367,2)</f>
        <v>0</v>
      </c>
      <c r="O367" s="134"/>
      <c r="P367" s="134"/>
      <c r="Q367" s="134"/>
      <c r="R367" s="19"/>
      <c r="T367" s="76"/>
      <c r="U367" s="22" t="s">
        <v>38</v>
      </c>
      <c r="V367" s="77">
        <v>0.039</v>
      </c>
      <c r="W367" s="77">
        <f>$V$367*$K$367</f>
        <v>0.312</v>
      </c>
      <c r="X367" s="77">
        <v>1E-05</v>
      </c>
      <c r="Y367" s="77">
        <f>$X$367*$K$367</f>
        <v>8E-05</v>
      </c>
      <c r="Z367" s="77">
        <v>0</v>
      </c>
      <c r="AA367" s="78">
        <f>$Z$367*$K$367</f>
        <v>0</v>
      </c>
      <c r="AR367" s="5" t="s">
        <v>221</v>
      </c>
      <c r="AT367" s="5" t="s">
        <v>94</v>
      </c>
      <c r="AU367" s="5" t="s">
        <v>53</v>
      </c>
      <c r="AY367" s="5" t="s">
        <v>93</v>
      </c>
      <c r="BE367" s="79">
        <f>IF($U$367="základní",$N$367,0)</f>
        <v>0</v>
      </c>
      <c r="BF367" s="79">
        <f>IF($U$367="snížená",$N$367,0)</f>
        <v>0</v>
      </c>
      <c r="BG367" s="79">
        <f>IF($U$367="zákl. přenesená",$N$367,0)</f>
        <v>0</v>
      </c>
      <c r="BH367" s="79">
        <f>IF($U$367="sníž. přenesená",$N$367,0)</f>
        <v>0</v>
      </c>
      <c r="BI367" s="79">
        <f>IF($U$367="nulová",$N$367,0)</f>
        <v>0</v>
      </c>
      <c r="BJ367" s="5" t="s">
        <v>12</v>
      </c>
      <c r="BK367" s="79">
        <f>ROUND($L$367*$K$367,2)</f>
        <v>0</v>
      </c>
      <c r="BL367" s="5" t="s">
        <v>221</v>
      </c>
    </row>
    <row r="368" spans="2:51" s="5" customFormat="1" ht="15.75" customHeight="1">
      <c r="B368" s="80"/>
      <c r="E368" s="81"/>
      <c r="F368" s="136" t="s">
        <v>306</v>
      </c>
      <c r="G368" s="137"/>
      <c r="H368" s="137"/>
      <c r="I368" s="137"/>
      <c r="K368" s="81"/>
      <c r="R368" s="82"/>
      <c r="T368" s="83"/>
      <c r="AA368" s="84"/>
      <c r="AT368" s="81" t="s">
        <v>100</v>
      </c>
      <c r="AU368" s="81" t="s">
        <v>53</v>
      </c>
      <c r="AV368" s="81" t="s">
        <v>12</v>
      </c>
      <c r="AW368" s="81" t="s">
        <v>63</v>
      </c>
      <c r="AX368" s="81" t="s">
        <v>49</v>
      </c>
      <c r="AY368" s="81" t="s">
        <v>93</v>
      </c>
    </row>
    <row r="369" spans="2:51" s="5" customFormat="1" ht="15.75" customHeight="1">
      <c r="B369" s="80"/>
      <c r="E369" s="81"/>
      <c r="F369" s="136" t="s">
        <v>321</v>
      </c>
      <c r="G369" s="137"/>
      <c r="H369" s="137"/>
      <c r="I369" s="137"/>
      <c r="K369" s="81"/>
      <c r="R369" s="82"/>
      <c r="T369" s="83"/>
      <c r="AA369" s="84"/>
      <c r="AT369" s="81" t="s">
        <v>100</v>
      </c>
      <c r="AU369" s="81" t="s">
        <v>53</v>
      </c>
      <c r="AV369" s="81" t="s">
        <v>12</v>
      </c>
      <c r="AW369" s="81" t="s">
        <v>63</v>
      </c>
      <c r="AX369" s="81" t="s">
        <v>49</v>
      </c>
      <c r="AY369" s="81" t="s">
        <v>93</v>
      </c>
    </row>
    <row r="370" spans="2:51" s="5" customFormat="1" ht="15.75" customHeight="1">
      <c r="B370" s="85"/>
      <c r="E370" s="86"/>
      <c r="F370" s="138" t="s">
        <v>322</v>
      </c>
      <c r="G370" s="139"/>
      <c r="H370" s="139"/>
      <c r="I370" s="139"/>
      <c r="K370" s="87">
        <v>8</v>
      </c>
      <c r="R370" s="88"/>
      <c r="T370" s="89"/>
      <c r="AA370" s="90"/>
      <c r="AT370" s="86" t="s">
        <v>100</v>
      </c>
      <c r="AU370" s="86" t="s">
        <v>53</v>
      </c>
      <c r="AV370" s="86" t="s">
        <v>53</v>
      </c>
      <c r="AW370" s="86" t="s">
        <v>63</v>
      </c>
      <c r="AX370" s="86" t="s">
        <v>12</v>
      </c>
      <c r="AY370" s="86" t="s">
        <v>93</v>
      </c>
    </row>
    <row r="371" spans="2:64" s="5" customFormat="1" ht="15.75" customHeight="1">
      <c r="B371" s="18"/>
      <c r="C371" s="72" t="s">
        <v>323</v>
      </c>
      <c r="D371" s="72" t="s">
        <v>94</v>
      </c>
      <c r="E371" s="73" t="s">
        <v>324</v>
      </c>
      <c r="F371" s="133" t="s">
        <v>325</v>
      </c>
      <c r="G371" s="134"/>
      <c r="H371" s="134"/>
      <c r="I371" s="134"/>
      <c r="J371" s="74" t="s">
        <v>145</v>
      </c>
      <c r="K371" s="75">
        <v>10</v>
      </c>
      <c r="L371" s="135"/>
      <c r="M371" s="134"/>
      <c r="N371" s="135">
        <f>ROUND($L$371*$K$371,2)</f>
        <v>0</v>
      </c>
      <c r="O371" s="134"/>
      <c r="P371" s="134"/>
      <c r="Q371" s="134"/>
      <c r="R371" s="19"/>
      <c r="T371" s="76"/>
      <c r="U371" s="22" t="s">
        <v>38</v>
      </c>
      <c r="V371" s="77">
        <v>0.08</v>
      </c>
      <c r="W371" s="77">
        <f>$V$371*$K$371</f>
        <v>0.8</v>
      </c>
      <c r="X371" s="77">
        <v>3E-05</v>
      </c>
      <c r="Y371" s="77">
        <f>$X$371*$K$371</f>
        <v>0.00030000000000000003</v>
      </c>
      <c r="Z371" s="77">
        <v>0</v>
      </c>
      <c r="AA371" s="78">
        <f>$Z$371*$K$371</f>
        <v>0</v>
      </c>
      <c r="AR371" s="5" t="s">
        <v>221</v>
      </c>
      <c r="AT371" s="5" t="s">
        <v>94</v>
      </c>
      <c r="AU371" s="5" t="s">
        <v>53</v>
      </c>
      <c r="AY371" s="5" t="s">
        <v>93</v>
      </c>
      <c r="BE371" s="79">
        <f>IF($U$371="základní",$N$371,0)</f>
        <v>0</v>
      </c>
      <c r="BF371" s="79">
        <f>IF($U$371="snížená",$N$371,0)</f>
        <v>0</v>
      </c>
      <c r="BG371" s="79">
        <f>IF($U$371="zákl. přenesená",$N$371,0)</f>
        <v>0</v>
      </c>
      <c r="BH371" s="79">
        <f>IF($U$371="sníž. přenesená",$N$371,0)</f>
        <v>0</v>
      </c>
      <c r="BI371" s="79">
        <f>IF($U$371="nulová",$N$371,0)</f>
        <v>0</v>
      </c>
      <c r="BJ371" s="5" t="s">
        <v>12</v>
      </c>
      <c r="BK371" s="79">
        <f>ROUND($L$371*$K$371,2)</f>
        <v>0</v>
      </c>
      <c r="BL371" s="5" t="s">
        <v>221</v>
      </c>
    </row>
    <row r="372" spans="2:51" s="5" customFormat="1" ht="15.75" customHeight="1">
      <c r="B372" s="80"/>
      <c r="E372" s="81"/>
      <c r="F372" s="136" t="s">
        <v>306</v>
      </c>
      <c r="G372" s="137"/>
      <c r="H372" s="137"/>
      <c r="I372" s="137"/>
      <c r="K372" s="81"/>
      <c r="R372" s="82"/>
      <c r="T372" s="83"/>
      <c r="AA372" s="84"/>
      <c r="AT372" s="81" t="s">
        <v>100</v>
      </c>
      <c r="AU372" s="81" t="s">
        <v>53</v>
      </c>
      <c r="AV372" s="81" t="s">
        <v>12</v>
      </c>
      <c r="AW372" s="81" t="s">
        <v>63</v>
      </c>
      <c r="AX372" s="81" t="s">
        <v>49</v>
      </c>
      <c r="AY372" s="81" t="s">
        <v>93</v>
      </c>
    </row>
    <row r="373" spans="2:51" s="5" customFormat="1" ht="15.75" customHeight="1">
      <c r="B373" s="80"/>
      <c r="E373" s="81"/>
      <c r="F373" s="136" t="s">
        <v>321</v>
      </c>
      <c r="G373" s="137"/>
      <c r="H373" s="137"/>
      <c r="I373" s="137"/>
      <c r="K373" s="81"/>
      <c r="R373" s="82"/>
      <c r="T373" s="83"/>
      <c r="AA373" s="84"/>
      <c r="AT373" s="81" t="s">
        <v>100</v>
      </c>
      <c r="AU373" s="81" t="s">
        <v>53</v>
      </c>
      <c r="AV373" s="81" t="s">
        <v>12</v>
      </c>
      <c r="AW373" s="81" t="s">
        <v>63</v>
      </c>
      <c r="AX373" s="81" t="s">
        <v>49</v>
      </c>
      <c r="AY373" s="81" t="s">
        <v>93</v>
      </c>
    </row>
    <row r="374" spans="2:51" s="5" customFormat="1" ht="15.75" customHeight="1">
      <c r="B374" s="85"/>
      <c r="E374" s="86"/>
      <c r="F374" s="138" t="s">
        <v>326</v>
      </c>
      <c r="G374" s="139"/>
      <c r="H374" s="139"/>
      <c r="I374" s="139"/>
      <c r="K374" s="87">
        <v>10</v>
      </c>
      <c r="R374" s="88"/>
      <c r="T374" s="89"/>
      <c r="AA374" s="90"/>
      <c r="AT374" s="86" t="s">
        <v>100</v>
      </c>
      <c r="AU374" s="86" t="s">
        <v>53</v>
      </c>
      <c r="AV374" s="86" t="s">
        <v>53</v>
      </c>
      <c r="AW374" s="86" t="s">
        <v>63</v>
      </c>
      <c r="AX374" s="86" t="s">
        <v>12</v>
      </c>
      <c r="AY374" s="86" t="s">
        <v>93</v>
      </c>
    </row>
    <row r="375" spans="2:64" s="5" customFormat="1" ht="15.75" customHeight="1">
      <c r="B375" s="18"/>
      <c r="C375" s="97" t="s">
        <v>327</v>
      </c>
      <c r="D375" s="97" t="s">
        <v>123</v>
      </c>
      <c r="E375" s="98" t="s">
        <v>328</v>
      </c>
      <c r="F375" s="142" t="s">
        <v>329</v>
      </c>
      <c r="G375" s="143"/>
      <c r="H375" s="143"/>
      <c r="I375" s="143"/>
      <c r="J375" s="99" t="s">
        <v>145</v>
      </c>
      <c r="K375" s="100">
        <v>10</v>
      </c>
      <c r="L375" s="144"/>
      <c r="M375" s="143"/>
      <c r="N375" s="144">
        <f>ROUND($L$375*$K$375,2)</f>
        <v>0</v>
      </c>
      <c r="O375" s="134"/>
      <c r="P375" s="134"/>
      <c r="Q375" s="134"/>
      <c r="R375" s="19"/>
      <c r="T375" s="76"/>
      <c r="U375" s="22" t="s">
        <v>38</v>
      </c>
      <c r="V375" s="77">
        <v>0</v>
      </c>
      <c r="W375" s="77">
        <f>$V$375*$K$375</f>
        <v>0</v>
      </c>
      <c r="X375" s="77">
        <v>0</v>
      </c>
      <c r="Y375" s="77">
        <f>$X$375*$K$375</f>
        <v>0</v>
      </c>
      <c r="Z375" s="77">
        <v>0</v>
      </c>
      <c r="AA375" s="78">
        <f>$Z$375*$K$375</f>
        <v>0</v>
      </c>
      <c r="AR375" s="5" t="s">
        <v>226</v>
      </c>
      <c r="AT375" s="5" t="s">
        <v>123</v>
      </c>
      <c r="AU375" s="5" t="s">
        <v>53</v>
      </c>
      <c r="AY375" s="5" t="s">
        <v>93</v>
      </c>
      <c r="BE375" s="79">
        <f>IF($U$375="základní",$N$375,0)</f>
        <v>0</v>
      </c>
      <c r="BF375" s="79">
        <f>IF($U$375="snížená",$N$375,0)</f>
        <v>0</v>
      </c>
      <c r="BG375" s="79">
        <f>IF($U$375="zákl. přenesená",$N$375,0)</f>
        <v>0</v>
      </c>
      <c r="BH375" s="79">
        <f>IF($U$375="sníž. přenesená",$N$375,0)</f>
        <v>0</v>
      </c>
      <c r="BI375" s="79">
        <f>IF($U$375="nulová",$N$375,0)</f>
        <v>0</v>
      </c>
      <c r="BJ375" s="5" t="s">
        <v>12</v>
      </c>
      <c r="BK375" s="79">
        <f>ROUND($L$375*$K$375,2)</f>
        <v>0</v>
      </c>
      <c r="BL375" s="5" t="s">
        <v>221</v>
      </c>
    </row>
    <row r="376" spans="2:51" s="5" customFormat="1" ht="15.75" customHeight="1">
      <c r="B376" s="80"/>
      <c r="E376" s="81"/>
      <c r="F376" s="136" t="s">
        <v>306</v>
      </c>
      <c r="G376" s="137"/>
      <c r="H376" s="137"/>
      <c r="I376" s="137"/>
      <c r="K376" s="81"/>
      <c r="R376" s="82"/>
      <c r="T376" s="83"/>
      <c r="AA376" s="84"/>
      <c r="AT376" s="81" t="s">
        <v>100</v>
      </c>
      <c r="AU376" s="81" t="s">
        <v>53</v>
      </c>
      <c r="AV376" s="81" t="s">
        <v>12</v>
      </c>
      <c r="AW376" s="81" t="s">
        <v>63</v>
      </c>
      <c r="AX376" s="81" t="s">
        <v>49</v>
      </c>
      <c r="AY376" s="81" t="s">
        <v>93</v>
      </c>
    </row>
    <row r="377" spans="2:51" s="5" customFormat="1" ht="15.75" customHeight="1">
      <c r="B377" s="80"/>
      <c r="E377" s="81"/>
      <c r="F377" s="136" t="s">
        <v>321</v>
      </c>
      <c r="G377" s="137"/>
      <c r="H377" s="137"/>
      <c r="I377" s="137"/>
      <c r="K377" s="81"/>
      <c r="R377" s="82"/>
      <c r="T377" s="83"/>
      <c r="AA377" s="84"/>
      <c r="AT377" s="81" t="s">
        <v>100</v>
      </c>
      <c r="AU377" s="81" t="s">
        <v>53</v>
      </c>
      <c r="AV377" s="81" t="s">
        <v>12</v>
      </c>
      <c r="AW377" s="81" t="s">
        <v>63</v>
      </c>
      <c r="AX377" s="81" t="s">
        <v>49</v>
      </c>
      <c r="AY377" s="81" t="s">
        <v>93</v>
      </c>
    </row>
    <row r="378" spans="2:51" s="5" customFormat="1" ht="15.75" customHeight="1">
      <c r="B378" s="85"/>
      <c r="E378" s="86"/>
      <c r="F378" s="138" t="s">
        <v>326</v>
      </c>
      <c r="G378" s="139"/>
      <c r="H378" s="139"/>
      <c r="I378" s="139"/>
      <c r="K378" s="87">
        <v>10</v>
      </c>
      <c r="R378" s="88"/>
      <c r="T378" s="89"/>
      <c r="AA378" s="90"/>
      <c r="AT378" s="86" t="s">
        <v>100</v>
      </c>
      <c r="AU378" s="86" t="s">
        <v>53</v>
      </c>
      <c r="AV378" s="86" t="s">
        <v>53</v>
      </c>
      <c r="AW378" s="86" t="s">
        <v>63</v>
      </c>
      <c r="AX378" s="86" t="s">
        <v>12</v>
      </c>
      <c r="AY378" s="86" t="s">
        <v>93</v>
      </c>
    </row>
    <row r="379" spans="2:64" s="5" customFormat="1" ht="27" customHeight="1">
      <c r="B379" s="18"/>
      <c r="C379" s="72" t="s">
        <v>330</v>
      </c>
      <c r="D379" s="72" t="s">
        <v>94</v>
      </c>
      <c r="E379" s="73" t="s">
        <v>331</v>
      </c>
      <c r="F379" s="133" t="s">
        <v>332</v>
      </c>
      <c r="G379" s="134"/>
      <c r="H379" s="134"/>
      <c r="I379" s="134"/>
      <c r="J379" s="74" t="s">
        <v>145</v>
      </c>
      <c r="K379" s="75">
        <v>98</v>
      </c>
      <c r="L379" s="135"/>
      <c r="M379" s="134"/>
      <c r="N379" s="135">
        <f>ROUND($L$379*$K$379,2)</f>
        <v>0</v>
      </c>
      <c r="O379" s="134"/>
      <c r="P379" s="134"/>
      <c r="Q379" s="134"/>
      <c r="R379" s="19"/>
      <c r="T379" s="76"/>
      <c r="U379" s="22" t="s">
        <v>38</v>
      </c>
      <c r="V379" s="77">
        <v>0.131</v>
      </c>
      <c r="W379" s="77">
        <f>$V$379*$K$379</f>
        <v>12.838000000000001</v>
      </c>
      <c r="X379" s="77">
        <v>5E-05</v>
      </c>
      <c r="Y379" s="77">
        <f>$X$379*$K$379</f>
        <v>0.0049</v>
      </c>
      <c r="Z379" s="77">
        <v>0</v>
      </c>
      <c r="AA379" s="78">
        <f>$Z$379*$K$379</f>
        <v>0</v>
      </c>
      <c r="AR379" s="5" t="s">
        <v>221</v>
      </c>
      <c r="AT379" s="5" t="s">
        <v>94</v>
      </c>
      <c r="AU379" s="5" t="s">
        <v>53</v>
      </c>
      <c r="AY379" s="5" t="s">
        <v>93</v>
      </c>
      <c r="BE379" s="79">
        <f>IF($U$379="základní",$N$379,0)</f>
        <v>0</v>
      </c>
      <c r="BF379" s="79">
        <f>IF($U$379="snížená",$N$379,0)</f>
        <v>0</v>
      </c>
      <c r="BG379" s="79">
        <f>IF($U$379="zákl. přenesená",$N$379,0)</f>
        <v>0</v>
      </c>
      <c r="BH379" s="79">
        <f>IF($U$379="sníž. přenesená",$N$379,0)</f>
        <v>0</v>
      </c>
      <c r="BI379" s="79">
        <f>IF($U$379="nulová",$N$379,0)</f>
        <v>0</v>
      </c>
      <c r="BJ379" s="5" t="s">
        <v>12</v>
      </c>
      <c r="BK379" s="79">
        <f>ROUND($L$379*$K$379,2)</f>
        <v>0</v>
      </c>
      <c r="BL379" s="5" t="s">
        <v>221</v>
      </c>
    </row>
    <row r="380" spans="2:51" s="5" customFormat="1" ht="27" customHeight="1">
      <c r="B380" s="80"/>
      <c r="E380" s="81"/>
      <c r="F380" s="136" t="s">
        <v>333</v>
      </c>
      <c r="G380" s="137"/>
      <c r="H380" s="137"/>
      <c r="I380" s="137"/>
      <c r="K380" s="81"/>
      <c r="R380" s="82"/>
      <c r="T380" s="83"/>
      <c r="AA380" s="84"/>
      <c r="AT380" s="81" t="s">
        <v>100</v>
      </c>
      <c r="AU380" s="81" t="s">
        <v>53</v>
      </c>
      <c r="AV380" s="81" t="s">
        <v>12</v>
      </c>
      <c r="AW380" s="81" t="s">
        <v>63</v>
      </c>
      <c r="AX380" s="81" t="s">
        <v>49</v>
      </c>
      <c r="AY380" s="81" t="s">
        <v>93</v>
      </c>
    </row>
    <row r="381" spans="2:51" s="5" customFormat="1" ht="15.75" customHeight="1">
      <c r="B381" s="80"/>
      <c r="E381" s="81"/>
      <c r="F381" s="136" t="s">
        <v>321</v>
      </c>
      <c r="G381" s="137"/>
      <c r="H381" s="137"/>
      <c r="I381" s="137"/>
      <c r="K381" s="81"/>
      <c r="R381" s="82"/>
      <c r="T381" s="83"/>
      <c r="AA381" s="84"/>
      <c r="AT381" s="81" t="s">
        <v>100</v>
      </c>
      <c r="AU381" s="81" t="s">
        <v>53</v>
      </c>
      <c r="AV381" s="81" t="s">
        <v>12</v>
      </c>
      <c r="AW381" s="81" t="s">
        <v>63</v>
      </c>
      <c r="AX381" s="81" t="s">
        <v>49</v>
      </c>
      <c r="AY381" s="81" t="s">
        <v>93</v>
      </c>
    </row>
    <row r="382" spans="2:51" s="5" customFormat="1" ht="15.75" customHeight="1">
      <c r="B382" s="80"/>
      <c r="E382" s="81"/>
      <c r="F382" s="136" t="s">
        <v>334</v>
      </c>
      <c r="G382" s="137"/>
      <c r="H382" s="137"/>
      <c r="I382" s="137"/>
      <c r="K382" s="81"/>
      <c r="R382" s="82"/>
      <c r="T382" s="83"/>
      <c r="AA382" s="84"/>
      <c r="AT382" s="81" t="s">
        <v>100</v>
      </c>
      <c r="AU382" s="81" t="s">
        <v>53</v>
      </c>
      <c r="AV382" s="81" t="s">
        <v>12</v>
      </c>
      <c r="AW382" s="81" t="s">
        <v>63</v>
      </c>
      <c r="AX382" s="81" t="s">
        <v>49</v>
      </c>
      <c r="AY382" s="81" t="s">
        <v>93</v>
      </c>
    </row>
    <row r="383" spans="2:51" s="5" customFormat="1" ht="15.75" customHeight="1">
      <c r="B383" s="85"/>
      <c r="E383" s="86"/>
      <c r="F383" s="138" t="s">
        <v>212</v>
      </c>
      <c r="G383" s="139"/>
      <c r="H383" s="139"/>
      <c r="I383" s="139"/>
      <c r="K383" s="87">
        <v>24</v>
      </c>
      <c r="R383" s="88"/>
      <c r="T383" s="89"/>
      <c r="AA383" s="90"/>
      <c r="AT383" s="86" t="s">
        <v>100</v>
      </c>
      <c r="AU383" s="86" t="s">
        <v>53</v>
      </c>
      <c r="AV383" s="86" t="s">
        <v>53</v>
      </c>
      <c r="AW383" s="86" t="s">
        <v>63</v>
      </c>
      <c r="AX383" s="86" t="s">
        <v>49</v>
      </c>
      <c r="AY383" s="86" t="s">
        <v>93</v>
      </c>
    </row>
    <row r="384" spans="2:51" s="5" customFormat="1" ht="15.75" customHeight="1">
      <c r="B384" s="80"/>
      <c r="E384" s="81"/>
      <c r="F384" s="136" t="s">
        <v>335</v>
      </c>
      <c r="G384" s="137"/>
      <c r="H384" s="137"/>
      <c r="I384" s="137"/>
      <c r="K384" s="81"/>
      <c r="R384" s="82"/>
      <c r="T384" s="83"/>
      <c r="AA384" s="84"/>
      <c r="AT384" s="81" t="s">
        <v>100</v>
      </c>
      <c r="AU384" s="81" t="s">
        <v>53</v>
      </c>
      <c r="AV384" s="81" t="s">
        <v>12</v>
      </c>
      <c r="AW384" s="81" t="s">
        <v>63</v>
      </c>
      <c r="AX384" s="81" t="s">
        <v>49</v>
      </c>
      <c r="AY384" s="81" t="s">
        <v>93</v>
      </c>
    </row>
    <row r="385" spans="2:51" s="5" customFormat="1" ht="15.75" customHeight="1">
      <c r="B385" s="85"/>
      <c r="E385" s="86"/>
      <c r="F385" s="138" t="s">
        <v>235</v>
      </c>
      <c r="G385" s="139"/>
      <c r="H385" s="139"/>
      <c r="I385" s="139"/>
      <c r="K385" s="87">
        <v>30</v>
      </c>
      <c r="R385" s="88"/>
      <c r="T385" s="89"/>
      <c r="AA385" s="90"/>
      <c r="AT385" s="86" t="s">
        <v>100</v>
      </c>
      <c r="AU385" s="86" t="s">
        <v>53</v>
      </c>
      <c r="AV385" s="86" t="s">
        <v>53</v>
      </c>
      <c r="AW385" s="86" t="s">
        <v>63</v>
      </c>
      <c r="AX385" s="86" t="s">
        <v>49</v>
      </c>
      <c r="AY385" s="86" t="s">
        <v>93</v>
      </c>
    </row>
    <row r="386" spans="2:51" s="5" customFormat="1" ht="15.75" customHeight="1">
      <c r="B386" s="80"/>
      <c r="E386" s="81"/>
      <c r="F386" s="136" t="s">
        <v>271</v>
      </c>
      <c r="G386" s="137"/>
      <c r="H386" s="137"/>
      <c r="I386" s="137"/>
      <c r="K386" s="81"/>
      <c r="R386" s="82"/>
      <c r="T386" s="83"/>
      <c r="AA386" s="84"/>
      <c r="AT386" s="81" t="s">
        <v>100</v>
      </c>
      <c r="AU386" s="81" t="s">
        <v>53</v>
      </c>
      <c r="AV386" s="81" t="s">
        <v>12</v>
      </c>
      <c r="AW386" s="81" t="s">
        <v>63</v>
      </c>
      <c r="AX386" s="81" t="s">
        <v>49</v>
      </c>
      <c r="AY386" s="81" t="s">
        <v>93</v>
      </c>
    </row>
    <row r="387" spans="2:51" s="5" customFormat="1" ht="15.75" customHeight="1">
      <c r="B387" s="85"/>
      <c r="E387" s="86"/>
      <c r="F387" s="138" t="s">
        <v>122</v>
      </c>
      <c r="G387" s="139"/>
      <c r="H387" s="139"/>
      <c r="I387" s="139"/>
      <c r="K387" s="87">
        <v>5</v>
      </c>
      <c r="R387" s="88"/>
      <c r="T387" s="89"/>
      <c r="AA387" s="90"/>
      <c r="AT387" s="86" t="s">
        <v>100</v>
      </c>
      <c r="AU387" s="86" t="s">
        <v>53</v>
      </c>
      <c r="AV387" s="86" t="s">
        <v>53</v>
      </c>
      <c r="AW387" s="86" t="s">
        <v>63</v>
      </c>
      <c r="AX387" s="86" t="s">
        <v>49</v>
      </c>
      <c r="AY387" s="86" t="s">
        <v>93</v>
      </c>
    </row>
    <row r="388" spans="2:51" s="5" customFormat="1" ht="15.75" customHeight="1">
      <c r="B388" s="80"/>
      <c r="E388" s="81"/>
      <c r="F388" s="136" t="s">
        <v>336</v>
      </c>
      <c r="G388" s="137"/>
      <c r="H388" s="137"/>
      <c r="I388" s="137"/>
      <c r="K388" s="81"/>
      <c r="R388" s="82"/>
      <c r="T388" s="83"/>
      <c r="AA388" s="84"/>
      <c r="AT388" s="81" t="s">
        <v>100</v>
      </c>
      <c r="AU388" s="81" t="s">
        <v>53</v>
      </c>
      <c r="AV388" s="81" t="s">
        <v>12</v>
      </c>
      <c r="AW388" s="81" t="s">
        <v>63</v>
      </c>
      <c r="AX388" s="81" t="s">
        <v>49</v>
      </c>
      <c r="AY388" s="81" t="s">
        <v>93</v>
      </c>
    </row>
    <row r="389" spans="2:51" s="5" customFormat="1" ht="15.75" customHeight="1">
      <c r="B389" s="85"/>
      <c r="E389" s="86"/>
      <c r="F389" s="138" t="s">
        <v>337</v>
      </c>
      <c r="G389" s="139"/>
      <c r="H389" s="139"/>
      <c r="I389" s="139"/>
      <c r="K389" s="87">
        <v>25</v>
      </c>
      <c r="R389" s="88"/>
      <c r="T389" s="89"/>
      <c r="AA389" s="90"/>
      <c r="AT389" s="86" t="s">
        <v>100</v>
      </c>
      <c r="AU389" s="86" t="s">
        <v>53</v>
      </c>
      <c r="AV389" s="86" t="s">
        <v>53</v>
      </c>
      <c r="AW389" s="86" t="s">
        <v>63</v>
      </c>
      <c r="AX389" s="86" t="s">
        <v>49</v>
      </c>
      <c r="AY389" s="86" t="s">
        <v>93</v>
      </c>
    </row>
    <row r="390" spans="2:51" s="5" customFormat="1" ht="15.75" customHeight="1">
      <c r="B390" s="80"/>
      <c r="E390" s="81"/>
      <c r="F390" s="136" t="s">
        <v>338</v>
      </c>
      <c r="G390" s="137"/>
      <c r="H390" s="137"/>
      <c r="I390" s="137"/>
      <c r="K390" s="81"/>
      <c r="R390" s="82"/>
      <c r="T390" s="83"/>
      <c r="AA390" s="84"/>
      <c r="AT390" s="81" t="s">
        <v>100</v>
      </c>
      <c r="AU390" s="81" t="s">
        <v>53</v>
      </c>
      <c r="AV390" s="81" t="s">
        <v>12</v>
      </c>
      <c r="AW390" s="81" t="s">
        <v>63</v>
      </c>
      <c r="AX390" s="81" t="s">
        <v>49</v>
      </c>
      <c r="AY390" s="81" t="s">
        <v>93</v>
      </c>
    </row>
    <row r="391" spans="2:51" s="5" customFormat="1" ht="15.75" customHeight="1">
      <c r="B391" s="85"/>
      <c r="E391" s="86"/>
      <c r="F391" s="138" t="s">
        <v>339</v>
      </c>
      <c r="G391" s="139"/>
      <c r="H391" s="139"/>
      <c r="I391" s="139"/>
      <c r="K391" s="87">
        <v>14</v>
      </c>
      <c r="R391" s="88"/>
      <c r="T391" s="89"/>
      <c r="AA391" s="90"/>
      <c r="AT391" s="86" t="s">
        <v>100</v>
      </c>
      <c r="AU391" s="86" t="s">
        <v>53</v>
      </c>
      <c r="AV391" s="86" t="s">
        <v>53</v>
      </c>
      <c r="AW391" s="86" t="s">
        <v>63</v>
      </c>
      <c r="AX391" s="86" t="s">
        <v>49</v>
      </c>
      <c r="AY391" s="86" t="s">
        <v>93</v>
      </c>
    </row>
    <row r="392" spans="2:51" s="5" customFormat="1" ht="15.75" customHeight="1">
      <c r="B392" s="91"/>
      <c r="E392" s="92"/>
      <c r="F392" s="140" t="s">
        <v>108</v>
      </c>
      <c r="G392" s="141"/>
      <c r="H392" s="141"/>
      <c r="I392" s="141"/>
      <c r="K392" s="93">
        <v>98</v>
      </c>
      <c r="R392" s="94"/>
      <c r="T392" s="95"/>
      <c r="AA392" s="96"/>
      <c r="AT392" s="92" t="s">
        <v>100</v>
      </c>
      <c r="AU392" s="92" t="s">
        <v>53</v>
      </c>
      <c r="AV392" s="92" t="s">
        <v>98</v>
      </c>
      <c r="AW392" s="92" t="s">
        <v>63</v>
      </c>
      <c r="AX392" s="92" t="s">
        <v>12</v>
      </c>
      <c r="AY392" s="92" t="s">
        <v>93</v>
      </c>
    </row>
    <row r="393" spans="2:64" s="5" customFormat="1" ht="15.75" customHeight="1">
      <c r="B393" s="18"/>
      <c r="C393" s="72" t="s">
        <v>340</v>
      </c>
      <c r="D393" s="72" t="s">
        <v>94</v>
      </c>
      <c r="E393" s="73" t="s">
        <v>341</v>
      </c>
      <c r="F393" s="133" t="s">
        <v>342</v>
      </c>
      <c r="G393" s="134"/>
      <c r="H393" s="134"/>
      <c r="I393" s="134"/>
      <c r="J393" s="74" t="s">
        <v>145</v>
      </c>
      <c r="K393" s="75">
        <v>3</v>
      </c>
      <c r="L393" s="135"/>
      <c r="M393" s="134"/>
      <c r="N393" s="135">
        <f>ROUND($L$393*$K$393,2)</f>
        <v>0</v>
      </c>
      <c r="O393" s="134"/>
      <c r="P393" s="134"/>
      <c r="Q393" s="134"/>
      <c r="R393" s="19"/>
      <c r="T393" s="76"/>
      <c r="U393" s="22" t="s">
        <v>38</v>
      </c>
      <c r="V393" s="77">
        <v>0.554</v>
      </c>
      <c r="W393" s="77">
        <f>$V$393*$K$393</f>
        <v>1.6620000000000001</v>
      </c>
      <c r="X393" s="77">
        <v>0.0002</v>
      </c>
      <c r="Y393" s="77">
        <f>$X$393*$K$393</f>
        <v>0.0006000000000000001</v>
      </c>
      <c r="Z393" s="77">
        <v>0</v>
      </c>
      <c r="AA393" s="78">
        <f>$Z$393*$K$393</f>
        <v>0</v>
      </c>
      <c r="AR393" s="5" t="s">
        <v>221</v>
      </c>
      <c r="AT393" s="5" t="s">
        <v>94</v>
      </c>
      <c r="AU393" s="5" t="s">
        <v>53</v>
      </c>
      <c r="AY393" s="5" t="s">
        <v>93</v>
      </c>
      <c r="BE393" s="79">
        <f>IF($U$393="základní",$N$393,0)</f>
        <v>0</v>
      </c>
      <c r="BF393" s="79">
        <f>IF($U$393="snížená",$N$393,0)</f>
        <v>0</v>
      </c>
      <c r="BG393" s="79">
        <f>IF($U$393="zákl. přenesená",$N$393,0)</f>
        <v>0</v>
      </c>
      <c r="BH393" s="79">
        <f>IF($U$393="sníž. přenesená",$N$393,0)</f>
        <v>0</v>
      </c>
      <c r="BI393" s="79">
        <f>IF($U$393="nulová",$N$393,0)</f>
        <v>0</v>
      </c>
      <c r="BJ393" s="5" t="s">
        <v>12</v>
      </c>
      <c r="BK393" s="79">
        <f>ROUND($L$393*$K$393,2)</f>
        <v>0</v>
      </c>
      <c r="BL393" s="5" t="s">
        <v>221</v>
      </c>
    </row>
    <row r="394" spans="2:51" s="5" customFormat="1" ht="27" customHeight="1">
      <c r="B394" s="80"/>
      <c r="E394" s="81"/>
      <c r="F394" s="136" t="s">
        <v>343</v>
      </c>
      <c r="G394" s="137"/>
      <c r="H394" s="137"/>
      <c r="I394" s="137"/>
      <c r="K394" s="81"/>
      <c r="R394" s="82"/>
      <c r="T394" s="83"/>
      <c r="AA394" s="84"/>
      <c r="AT394" s="81" t="s">
        <v>100</v>
      </c>
      <c r="AU394" s="81" t="s">
        <v>53</v>
      </c>
      <c r="AV394" s="81" t="s">
        <v>12</v>
      </c>
      <c r="AW394" s="81" t="s">
        <v>63</v>
      </c>
      <c r="AX394" s="81" t="s">
        <v>49</v>
      </c>
      <c r="AY394" s="81" t="s">
        <v>93</v>
      </c>
    </row>
    <row r="395" spans="2:51" s="5" customFormat="1" ht="15.75" customHeight="1">
      <c r="B395" s="80"/>
      <c r="E395" s="81"/>
      <c r="F395" s="136" t="s">
        <v>321</v>
      </c>
      <c r="G395" s="137"/>
      <c r="H395" s="137"/>
      <c r="I395" s="137"/>
      <c r="K395" s="81"/>
      <c r="R395" s="82"/>
      <c r="T395" s="83"/>
      <c r="AA395" s="84"/>
      <c r="AT395" s="81" t="s">
        <v>100</v>
      </c>
      <c r="AU395" s="81" t="s">
        <v>53</v>
      </c>
      <c r="AV395" s="81" t="s">
        <v>12</v>
      </c>
      <c r="AW395" s="81" t="s">
        <v>63</v>
      </c>
      <c r="AX395" s="81" t="s">
        <v>49</v>
      </c>
      <c r="AY395" s="81" t="s">
        <v>93</v>
      </c>
    </row>
    <row r="396" spans="2:51" s="5" customFormat="1" ht="15.75" customHeight="1">
      <c r="B396" s="85"/>
      <c r="E396" s="86"/>
      <c r="F396" s="138" t="s">
        <v>113</v>
      </c>
      <c r="G396" s="139"/>
      <c r="H396" s="139"/>
      <c r="I396" s="139"/>
      <c r="K396" s="87">
        <v>3</v>
      </c>
      <c r="R396" s="88"/>
      <c r="T396" s="89"/>
      <c r="AA396" s="90"/>
      <c r="AT396" s="86" t="s">
        <v>100</v>
      </c>
      <c r="AU396" s="86" t="s">
        <v>53</v>
      </c>
      <c r="AV396" s="86" t="s">
        <v>53</v>
      </c>
      <c r="AW396" s="86" t="s">
        <v>63</v>
      </c>
      <c r="AX396" s="86" t="s">
        <v>12</v>
      </c>
      <c r="AY396" s="86" t="s">
        <v>93</v>
      </c>
    </row>
    <row r="397" spans="2:64" s="5" customFormat="1" ht="15.75" customHeight="1">
      <c r="B397" s="18"/>
      <c r="C397" s="97" t="s">
        <v>344</v>
      </c>
      <c r="D397" s="97" t="s">
        <v>123</v>
      </c>
      <c r="E397" s="98" t="s">
        <v>345</v>
      </c>
      <c r="F397" s="142" t="s">
        <v>346</v>
      </c>
      <c r="G397" s="143"/>
      <c r="H397" s="143"/>
      <c r="I397" s="143"/>
      <c r="J397" s="99" t="s">
        <v>145</v>
      </c>
      <c r="K397" s="100">
        <v>3</v>
      </c>
      <c r="L397" s="144"/>
      <c r="M397" s="143"/>
      <c r="N397" s="144">
        <f>ROUND($L$397*$K$397,2)</f>
        <v>0</v>
      </c>
      <c r="O397" s="134"/>
      <c r="P397" s="134"/>
      <c r="Q397" s="134"/>
      <c r="R397" s="19"/>
      <c r="T397" s="76"/>
      <c r="U397" s="22" t="s">
        <v>38</v>
      </c>
      <c r="V397" s="77">
        <v>0</v>
      </c>
      <c r="W397" s="77">
        <f>$V$397*$K$397</f>
        <v>0</v>
      </c>
      <c r="X397" s="77">
        <v>0.0002</v>
      </c>
      <c r="Y397" s="77">
        <f>$X$397*$K$397</f>
        <v>0.0006000000000000001</v>
      </c>
      <c r="Z397" s="77">
        <v>0</v>
      </c>
      <c r="AA397" s="78">
        <f>$Z$397*$K$397</f>
        <v>0</v>
      </c>
      <c r="AR397" s="5" t="s">
        <v>226</v>
      </c>
      <c r="AT397" s="5" t="s">
        <v>123</v>
      </c>
      <c r="AU397" s="5" t="s">
        <v>53</v>
      </c>
      <c r="AY397" s="5" t="s">
        <v>93</v>
      </c>
      <c r="BE397" s="79">
        <f>IF($U$397="základní",$N$397,0)</f>
        <v>0</v>
      </c>
      <c r="BF397" s="79">
        <f>IF($U$397="snížená",$N$397,0)</f>
        <v>0</v>
      </c>
      <c r="BG397" s="79">
        <f>IF($U$397="zákl. přenesená",$N$397,0)</f>
        <v>0</v>
      </c>
      <c r="BH397" s="79">
        <f>IF($U$397="sníž. přenesená",$N$397,0)</f>
        <v>0</v>
      </c>
      <c r="BI397" s="79">
        <f>IF($U$397="nulová",$N$397,0)</f>
        <v>0</v>
      </c>
      <c r="BJ397" s="5" t="s">
        <v>12</v>
      </c>
      <c r="BK397" s="79">
        <f>ROUND($L$397*$K$397,2)</f>
        <v>0</v>
      </c>
      <c r="BL397" s="5" t="s">
        <v>221</v>
      </c>
    </row>
    <row r="398" spans="2:51" s="5" customFormat="1" ht="27" customHeight="1">
      <c r="B398" s="80"/>
      <c r="E398" s="81"/>
      <c r="F398" s="136" t="s">
        <v>343</v>
      </c>
      <c r="G398" s="137"/>
      <c r="H398" s="137"/>
      <c r="I398" s="137"/>
      <c r="K398" s="81"/>
      <c r="R398" s="82"/>
      <c r="T398" s="83"/>
      <c r="AA398" s="84"/>
      <c r="AT398" s="81" t="s">
        <v>100</v>
      </c>
      <c r="AU398" s="81" t="s">
        <v>53</v>
      </c>
      <c r="AV398" s="81" t="s">
        <v>12</v>
      </c>
      <c r="AW398" s="81" t="s">
        <v>63</v>
      </c>
      <c r="AX398" s="81" t="s">
        <v>49</v>
      </c>
      <c r="AY398" s="81" t="s">
        <v>93</v>
      </c>
    </row>
    <row r="399" spans="2:51" s="5" customFormat="1" ht="15.75" customHeight="1">
      <c r="B399" s="80"/>
      <c r="E399" s="81"/>
      <c r="F399" s="136" t="s">
        <v>321</v>
      </c>
      <c r="G399" s="137"/>
      <c r="H399" s="137"/>
      <c r="I399" s="137"/>
      <c r="K399" s="81"/>
      <c r="R399" s="82"/>
      <c r="T399" s="83"/>
      <c r="AA399" s="84"/>
      <c r="AT399" s="81" t="s">
        <v>100</v>
      </c>
      <c r="AU399" s="81" t="s">
        <v>53</v>
      </c>
      <c r="AV399" s="81" t="s">
        <v>12</v>
      </c>
      <c r="AW399" s="81" t="s">
        <v>63</v>
      </c>
      <c r="AX399" s="81" t="s">
        <v>49</v>
      </c>
      <c r="AY399" s="81" t="s">
        <v>93</v>
      </c>
    </row>
    <row r="400" spans="2:51" s="5" customFormat="1" ht="15.75" customHeight="1">
      <c r="B400" s="85"/>
      <c r="E400" s="86"/>
      <c r="F400" s="138" t="s">
        <v>113</v>
      </c>
      <c r="G400" s="139"/>
      <c r="H400" s="139"/>
      <c r="I400" s="139"/>
      <c r="K400" s="87">
        <v>3</v>
      </c>
      <c r="R400" s="88"/>
      <c r="T400" s="89"/>
      <c r="AA400" s="90"/>
      <c r="AT400" s="86" t="s">
        <v>100</v>
      </c>
      <c r="AU400" s="86" t="s">
        <v>53</v>
      </c>
      <c r="AV400" s="86" t="s">
        <v>53</v>
      </c>
      <c r="AW400" s="86" t="s">
        <v>63</v>
      </c>
      <c r="AX400" s="86" t="s">
        <v>12</v>
      </c>
      <c r="AY400" s="86" t="s">
        <v>93</v>
      </c>
    </row>
    <row r="401" spans="2:64" s="5" customFormat="1" ht="15.75" customHeight="1">
      <c r="B401" s="18"/>
      <c r="C401" s="72" t="s">
        <v>347</v>
      </c>
      <c r="D401" s="72" t="s">
        <v>94</v>
      </c>
      <c r="E401" s="73" t="s">
        <v>348</v>
      </c>
      <c r="F401" s="133" t="s">
        <v>349</v>
      </c>
      <c r="G401" s="134"/>
      <c r="H401" s="134"/>
      <c r="I401" s="134"/>
      <c r="J401" s="74" t="s">
        <v>145</v>
      </c>
      <c r="K401" s="75">
        <v>2</v>
      </c>
      <c r="L401" s="135"/>
      <c r="M401" s="134"/>
      <c r="N401" s="135">
        <f>ROUND($L$401*$K$401,2)</f>
        <v>0</v>
      </c>
      <c r="O401" s="134"/>
      <c r="P401" s="134"/>
      <c r="Q401" s="134"/>
      <c r="R401" s="19"/>
      <c r="T401" s="76"/>
      <c r="U401" s="22" t="s">
        <v>38</v>
      </c>
      <c r="V401" s="77">
        <v>0.775</v>
      </c>
      <c r="W401" s="77">
        <f>$V$401*$K$401</f>
        <v>1.55</v>
      </c>
      <c r="X401" s="77">
        <v>0.00028</v>
      </c>
      <c r="Y401" s="77">
        <f>$X$401*$K$401</f>
        <v>0.00056</v>
      </c>
      <c r="Z401" s="77">
        <v>0</v>
      </c>
      <c r="AA401" s="78">
        <f>$Z$401*$K$401</f>
        <v>0</v>
      </c>
      <c r="AR401" s="5" t="s">
        <v>221</v>
      </c>
      <c r="AT401" s="5" t="s">
        <v>94</v>
      </c>
      <c r="AU401" s="5" t="s">
        <v>53</v>
      </c>
      <c r="AY401" s="5" t="s">
        <v>93</v>
      </c>
      <c r="BE401" s="79">
        <f>IF($U$401="základní",$N$401,0)</f>
        <v>0</v>
      </c>
      <c r="BF401" s="79">
        <f>IF($U$401="snížená",$N$401,0)</f>
        <v>0</v>
      </c>
      <c r="BG401" s="79">
        <f>IF($U$401="zákl. přenesená",$N$401,0)</f>
        <v>0</v>
      </c>
      <c r="BH401" s="79">
        <f>IF($U$401="sníž. přenesená",$N$401,0)</f>
        <v>0</v>
      </c>
      <c r="BI401" s="79">
        <f>IF($U$401="nulová",$N$401,0)</f>
        <v>0</v>
      </c>
      <c r="BJ401" s="5" t="s">
        <v>12</v>
      </c>
      <c r="BK401" s="79">
        <f>ROUND($L$401*$K$401,2)</f>
        <v>0</v>
      </c>
      <c r="BL401" s="5" t="s">
        <v>221</v>
      </c>
    </row>
    <row r="402" spans="2:51" s="5" customFormat="1" ht="15.75" customHeight="1">
      <c r="B402" s="80"/>
      <c r="E402" s="81"/>
      <c r="F402" s="136" t="s">
        <v>350</v>
      </c>
      <c r="G402" s="137"/>
      <c r="H402" s="137"/>
      <c r="I402" s="137"/>
      <c r="K402" s="81"/>
      <c r="R402" s="82"/>
      <c r="T402" s="83"/>
      <c r="AA402" s="84"/>
      <c r="AT402" s="81" t="s">
        <v>100</v>
      </c>
      <c r="AU402" s="81" t="s">
        <v>53</v>
      </c>
      <c r="AV402" s="81" t="s">
        <v>12</v>
      </c>
      <c r="AW402" s="81" t="s">
        <v>63</v>
      </c>
      <c r="AX402" s="81" t="s">
        <v>49</v>
      </c>
      <c r="AY402" s="81" t="s">
        <v>93</v>
      </c>
    </row>
    <row r="403" spans="2:51" s="5" customFormat="1" ht="15.75" customHeight="1">
      <c r="B403" s="80"/>
      <c r="E403" s="81"/>
      <c r="F403" s="136" t="s">
        <v>351</v>
      </c>
      <c r="G403" s="137"/>
      <c r="H403" s="137"/>
      <c r="I403" s="137"/>
      <c r="K403" s="81"/>
      <c r="R403" s="82"/>
      <c r="T403" s="83"/>
      <c r="AA403" s="84"/>
      <c r="AT403" s="81" t="s">
        <v>100</v>
      </c>
      <c r="AU403" s="81" t="s">
        <v>53</v>
      </c>
      <c r="AV403" s="81" t="s">
        <v>12</v>
      </c>
      <c r="AW403" s="81" t="s">
        <v>63</v>
      </c>
      <c r="AX403" s="81" t="s">
        <v>49</v>
      </c>
      <c r="AY403" s="81" t="s">
        <v>93</v>
      </c>
    </row>
    <row r="404" spans="2:51" s="5" customFormat="1" ht="15.75" customHeight="1">
      <c r="B404" s="85"/>
      <c r="E404" s="86"/>
      <c r="F404" s="138" t="s">
        <v>53</v>
      </c>
      <c r="G404" s="139"/>
      <c r="H404" s="139"/>
      <c r="I404" s="139"/>
      <c r="K404" s="87">
        <v>2</v>
      </c>
      <c r="R404" s="88"/>
      <c r="T404" s="89"/>
      <c r="AA404" s="90"/>
      <c r="AT404" s="86" t="s">
        <v>100</v>
      </c>
      <c r="AU404" s="86" t="s">
        <v>53</v>
      </c>
      <c r="AV404" s="86" t="s">
        <v>53</v>
      </c>
      <c r="AW404" s="86" t="s">
        <v>63</v>
      </c>
      <c r="AX404" s="86" t="s">
        <v>12</v>
      </c>
      <c r="AY404" s="86" t="s">
        <v>93</v>
      </c>
    </row>
    <row r="405" spans="2:64" s="5" customFormat="1" ht="27" customHeight="1">
      <c r="B405" s="18"/>
      <c r="C405" s="72" t="s">
        <v>352</v>
      </c>
      <c r="D405" s="72" t="s">
        <v>94</v>
      </c>
      <c r="E405" s="73" t="s">
        <v>353</v>
      </c>
      <c r="F405" s="133" t="s">
        <v>354</v>
      </c>
      <c r="G405" s="134"/>
      <c r="H405" s="134"/>
      <c r="I405" s="134"/>
      <c r="J405" s="74" t="s">
        <v>177</v>
      </c>
      <c r="K405" s="75">
        <v>40</v>
      </c>
      <c r="L405" s="135"/>
      <c r="M405" s="134"/>
      <c r="N405" s="135">
        <f>ROUND($L$405*$K$405,2)</f>
        <v>0</v>
      </c>
      <c r="O405" s="134"/>
      <c r="P405" s="134"/>
      <c r="Q405" s="134"/>
      <c r="R405" s="19"/>
      <c r="T405" s="76"/>
      <c r="U405" s="22" t="s">
        <v>38</v>
      </c>
      <c r="V405" s="77">
        <v>0.293</v>
      </c>
      <c r="W405" s="77">
        <f>$V$405*$K$405</f>
        <v>11.719999999999999</v>
      </c>
      <c r="X405" s="77">
        <v>0.00011</v>
      </c>
      <c r="Y405" s="77">
        <f>$X$405*$K$405</f>
        <v>0.0044</v>
      </c>
      <c r="Z405" s="77">
        <v>0</v>
      </c>
      <c r="AA405" s="78">
        <f>$Z$405*$K$405</f>
        <v>0</v>
      </c>
      <c r="AR405" s="5" t="s">
        <v>221</v>
      </c>
      <c r="AT405" s="5" t="s">
        <v>94</v>
      </c>
      <c r="AU405" s="5" t="s">
        <v>53</v>
      </c>
      <c r="AY405" s="5" t="s">
        <v>93</v>
      </c>
      <c r="BE405" s="79">
        <f>IF($U$405="základní",$N$405,0)</f>
        <v>0</v>
      </c>
      <c r="BF405" s="79">
        <f>IF($U$405="snížená",$N$405,0)</f>
        <v>0</v>
      </c>
      <c r="BG405" s="79">
        <f>IF($U$405="zákl. přenesená",$N$405,0)</f>
        <v>0</v>
      </c>
      <c r="BH405" s="79">
        <f>IF($U$405="sníž. přenesená",$N$405,0)</f>
        <v>0</v>
      </c>
      <c r="BI405" s="79">
        <f>IF($U$405="nulová",$N$405,0)</f>
        <v>0</v>
      </c>
      <c r="BJ405" s="5" t="s">
        <v>12</v>
      </c>
      <c r="BK405" s="79">
        <f>ROUND($L$405*$K$405,2)</f>
        <v>0</v>
      </c>
      <c r="BL405" s="5" t="s">
        <v>221</v>
      </c>
    </row>
    <row r="406" spans="2:51" s="5" customFormat="1" ht="27" customHeight="1">
      <c r="B406" s="80"/>
      <c r="E406" s="81"/>
      <c r="F406" s="136" t="s">
        <v>355</v>
      </c>
      <c r="G406" s="137"/>
      <c r="H406" s="137"/>
      <c r="I406" s="137"/>
      <c r="K406" s="81"/>
      <c r="R406" s="82"/>
      <c r="T406" s="83"/>
      <c r="AA406" s="84"/>
      <c r="AT406" s="81" t="s">
        <v>100</v>
      </c>
      <c r="AU406" s="81" t="s">
        <v>53</v>
      </c>
      <c r="AV406" s="81" t="s">
        <v>12</v>
      </c>
      <c r="AW406" s="81" t="s">
        <v>63</v>
      </c>
      <c r="AX406" s="81" t="s">
        <v>49</v>
      </c>
      <c r="AY406" s="81" t="s">
        <v>93</v>
      </c>
    </row>
    <row r="407" spans="2:51" s="5" customFormat="1" ht="15.75" customHeight="1">
      <c r="B407" s="80"/>
      <c r="E407" s="81"/>
      <c r="F407" s="136" t="s">
        <v>101</v>
      </c>
      <c r="G407" s="137"/>
      <c r="H407" s="137"/>
      <c r="I407" s="137"/>
      <c r="K407" s="81"/>
      <c r="R407" s="82"/>
      <c r="T407" s="83"/>
      <c r="AA407" s="84"/>
      <c r="AT407" s="81" t="s">
        <v>100</v>
      </c>
      <c r="AU407" s="81" t="s">
        <v>53</v>
      </c>
      <c r="AV407" s="81" t="s">
        <v>12</v>
      </c>
      <c r="AW407" s="81" t="s">
        <v>63</v>
      </c>
      <c r="AX407" s="81" t="s">
        <v>49</v>
      </c>
      <c r="AY407" s="81" t="s">
        <v>93</v>
      </c>
    </row>
    <row r="408" spans="2:51" s="5" customFormat="1" ht="15.75" customHeight="1">
      <c r="B408" s="85"/>
      <c r="E408" s="86"/>
      <c r="F408" s="138" t="s">
        <v>356</v>
      </c>
      <c r="G408" s="139"/>
      <c r="H408" s="139"/>
      <c r="I408" s="139"/>
      <c r="K408" s="87">
        <v>40</v>
      </c>
      <c r="R408" s="88"/>
      <c r="T408" s="89"/>
      <c r="AA408" s="90"/>
      <c r="AT408" s="86" t="s">
        <v>100</v>
      </c>
      <c r="AU408" s="86" t="s">
        <v>53</v>
      </c>
      <c r="AV408" s="86" t="s">
        <v>53</v>
      </c>
      <c r="AW408" s="86" t="s">
        <v>63</v>
      </c>
      <c r="AX408" s="86" t="s">
        <v>12</v>
      </c>
      <c r="AY408" s="86" t="s">
        <v>93</v>
      </c>
    </row>
    <row r="409" spans="2:64" s="5" customFormat="1" ht="15.75" customHeight="1">
      <c r="B409" s="18"/>
      <c r="C409" s="97" t="s">
        <v>357</v>
      </c>
      <c r="D409" s="97" t="s">
        <v>123</v>
      </c>
      <c r="E409" s="98" t="s">
        <v>358</v>
      </c>
      <c r="F409" s="142" t="s">
        <v>359</v>
      </c>
      <c r="G409" s="143"/>
      <c r="H409" s="143"/>
      <c r="I409" s="143"/>
      <c r="J409" s="99" t="s">
        <v>140</v>
      </c>
      <c r="K409" s="100">
        <v>24.845</v>
      </c>
      <c r="L409" s="144"/>
      <c r="M409" s="143"/>
      <c r="N409" s="144">
        <f>ROUND($L$409*$K$409,2)</f>
        <v>0</v>
      </c>
      <c r="O409" s="134"/>
      <c r="P409" s="134"/>
      <c r="Q409" s="134"/>
      <c r="R409" s="19"/>
      <c r="T409" s="76"/>
      <c r="U409" s="22" t="s">
        <v>38</v>
      </c>
      <c r="V409" s="77">
        <v>0</v>
      </c>
      <c r="W409" s="77">
        <f>$V$409*$K$409</f>
        <v>0</v>
      </c>
      <c r="X409" s="77">
        <v>0.001</v>
      </c>
      <c r="Y409" s="77">
        <f>$X$409*$K$409</f>
        <v>0.024845</v>
      </c>
      <c r="Z409" s="77">
        <v>0</v>
      </c>
      <c r="AA409" s="78">
        <f>$Z$409*$K$409</f>
        <v>0</v>
      </c>
      <c r="AR409" s="5" t="s">
        <v>226</v>
      </c>
      <c r="AT409" s="5" t="s">
        <v>123</v>
      </c>
      <c r="AU409" s="5" t="s">
        <v>53</v>
      </c>
      <c r="AY409" s="5" t="s">
        <v>93</v>
      </c>
      <c r="BE409" s="79">
        <f>IF($U$409="základní",$N$409,0)</f>
        <v>0</v>
      </c>
      <c r="BF409" s="79">
        <f>IF($U$409="snížená",$N$409,0)</f>
        <v>0</v>
      </c>
      <c r="BG409" s="79">
        <f>IF($U$409="zákl. přenesená",$N$409,0)</f>
        <v>0</v>
      </c>
      <c r="BH409" s="79">
        <f>IF($U$409="sníž. přenesená",$N$409,0)</f>
        <v>0</v>
      </c>
      <c r="BI409" s="79">
        <f>IF($U$409="nulová",$N$409,0)</f>
        <v>0</v>
      </c>
      <c r="BJ409" s="5" t="s">
        <v>12</v>
      </c>
      <c r="BK409" s="79">
        <f>ROUND($L$409*$K$409,2)</f>
        <v>0</v>
      </c>
      <c r="BL409" s="5" t="s">
        <v>221</v>
      </c>
    </row>
    <row r="410" spans="2:51" s="5" customFormat="1" ht="27" customHeight="1">
      <c r="B410" s="80"/>
      <c r="E410" s="81"/>
      <c r="F410" s="136" t="s">
        <v>355</v>
      </c>
      <c r="G410" s="137"/>
      <c r="H410" s="137"/>
      <c r="I410" s="137"/>
      <c r="K410" s="81"/>
      <c r="R410" s="82"/>
      <c r="T410" s="83"/>
      <c r="AA410" s="84"/>
      <c r="AT410" s="81" t="s">
        <v>100</v>
      </c>
      <c r="AU410" s="81" t="s">
        <v>53</v>
      </c>
      <c r="AV410" s="81" t="s">
        <v>12</v>
      </c>
      <c r="AW410" s="81" t="s">
        <v>63</v>
      </c>
      <c r="AX410" s="81" t="s">
        <v>49</v>
      </c>
      <c r="AY410" s="81" t="s">
        <v>93</v>
      </c>
    </row>
    <row r="411" spans="2:51" s="5" customFormat="1" ht="15.75" customHeight="1">
      <c r="B411" s="80"/>
      <c r="E411" s="81"/>
      <c r="F411" s="136" t="s">
        <v>101</v>
      </c>
      <c r="G411" s="137"/>
      <c r="H411" s="137"/>
      <c r="I411" s="137"/>
      <c r="K411" s="81"/>
      <c r="R411" s="82"/>
      <c r="T411" s="83"/>
      <c r="AA411" s="84"/>
      <c r="AT411" s="81" t="s">
        <v>100</v>
      </c>
      <c r="AU411" s="81" t="s">
        <v>53</v>
      </c>
      <c r="AV411" s="81" t="s">
        <v>12</v>
      </c>
      <c r="AW411" s="81" t="s">
        <v>63</v>
      </c>
      <c r="AX411" s="81" t="s">
        <v>49</v>
      </c>
      <c r="AY411" s="81" t="s">
        <v>93</v>
      </c>
    </row>
    <row r="412" spans="2:51" s="5" customFormat="1" ht="15.75" customHeight="1">
      <c r="B412" s="85"/>
      <c r="E412" s="86"/>
      <c r="F412" s="138" t="s">
        <v>356</v>
      </c>
      <c r="G412" s="139"/>
      <c r="H412" s="139"/>
      <c r="I412" s="139"/>
      <c r="K412" s="87">
        <v>40</v>
      </c>
      <c r="R412" s="88"/>
      <c r="T412" s="89"/>
      <c r="AA412" s="90"/>
      <c r="AT412" s="86" t="s">
        <v>100</v>
      </c>
      <c r="AU412" s="86" t="s">
        <v>53</v>
      </c>
      <c r="AV412" s="86" t="s">
        <v>53</v>
      </c>
      <c r="AW412" s="86" t="s">
        <v>63</v>
      </c>
      <c r="AX412" s="86" t="s">
        <v>49</v>
      </c>
      <c r="AY412" s="86" t="s">
        <v>93</v>
      </c>
    </row>
    <row r="413" spans="2:51" s="5" customFormat="1" ht="15.75" customHeight="1">
      <c r="B413" s="80"/>
      <c r="E413" s="81"/>
      <c r="F413" s="136" t="s">
        <v>360</v>
      </c>
      <c r="G413" s="137"/>
      <c r="H413" s="137"/>
      <c r="I413" s="137"/>
      <c r="K413" s="81"/>
      <c r="R413" s="82"/>
      <c r="T413" s="83"/>
      <c r="AA413" s="84"/>
      <c r="AT413" s="81" t="s">
        <v>100</v>
      </c>
      <c r="AU413" s="81" t="s">
        <v>53</v>
      </c>
      <c r="AV413" s="81" t="s">
        <v>12</v>
      </c>
      <c r="AW413" s="81" t="s">
        <v>63</v>
      </c>
      <c r="AX413" s="81" t="s">
        <v>49</v>
      </c>
      <c r="AY413" s="81" t="s">
        <v>93</v>
      </c>
    </row>
    <row r="414" spans="2:51" s="5" customFormat="1" ht="15.75" customHeight="1">
      <c r="B414" s="85"/>
      <c r="E414" s="86"/>
      <c r="F414" s="138" t="s">
        <v>361</v>
      </c>
      <c r="G414" s="139"/>
      <c r="H414" s="139"/>
      <c r="I414" s="139"/>
      <c r="K414" s="87">
        <v>24.845</v>
      </c>
      <c r="R414" s="88"/>
      <c r="T414" s="89"/>
      <c r="AA414" s="90"/>
      <c r="AT414" s="86" t="s">
        <v>100</v>
      </c>
      <c r="AU414" s="86" t="s">
        <v>53</v>
      </c>
      <c r="AV414" s="86" t="s">
        <v>53</v>
      </c>
      <c r="AW414" s="86" t="s">
        <v>63</v>
      </c>
      <c r="AX414" s="86" t="s">
        <v>12</v>
      </c>
      <c r="AY414" s="86" t="s">
        <v>93</v>
      </c>
    </row>
    <row r="415" spans="2:64" s="5" customFormat="1" ht="27" customHeight="1">
      <c r="B415" s="18"/>
      <c r="C415" s="72" t="s">
        <v>362</v>
      </c>
      <c r="D415" s="72" t="s">
        <v>94</v>
      </c>
      <c r="E415" s="73" t="s">
        <v>363</v>
      </c>
      <c r="F415" s="133" t="s">
        <v>364</v>
      </c>
      <c r="G415" s="134"/>
      <c r="H415" s="134"/>
      <c r="I415" s="134"/>
      <c r="J415" s="74" t="s">
        <v>145</v>
      </c>
      <c r="K415" s="75">
        <v>4</v>
      </c>
      <c r="L415" s="135"/>
      <c r="M415" s="134"/>
      <c r="N415" s="135">
        <f>ROUND($L$415*$K$415,2)</f>
        <v>0</v>
      </c>
      <c r="O415" s="134"/>
      <c r="P415" s="134"/>
      <c r="Q415" s="134"/>
      <c r="R415" s="19"/>
      <c r="T415" s="76"/>
      <c r="U415" s="22" t="s">
        <v>38</v>
      </c>
      <c r="V415" s="77">
        <v>4.365</v>
      </c>
      <c r="W415" s="77">
        <f>$V$415*$K$415</f>
        <v>17.46</v>
      </c>
      <c r="X415" s="77">
        <v>0.00158</v>
      </c>
      <c r="Y415" s="77">
        <f>$X$415*$K$415</f>
        <v>0.00632</v>
      </c>
      <c r="Z415" s="77">
        <v>0</v>
      </c>
      <c r="AA415" s="78">
        <f>$Z$415*$K$415</f>
        <v>0</v>
      </c>
      <c r="AR415" s="5" t="s">
        <v>221</v>
      </c>
      <c r="AT415" s="5" t="s">
        <v>94</v>
      </c>
      <c r="AU415" s="5" t="s">
        <v>53</v>
      </c>
      <c r="AY415" s="5" t="s">
        <v>93</v>
      </c>
      <c r="BE415" s="79">
        <f>IF($U$415="základní",$N$415,0)</f>
        <v>0</v>
      </c>
      <c r="BF415" s="79">
        <f>IF($U$415="snížená",$N$415,0)</f>
        <v>0</v>
      </c>
      <c r="BG415" s="79">
        <f>IF($U$415="zákl. přenesená",$N$415,0)</f>
        <v>0</v>
      </c>
      <c r="BH415" s="79">
        <f>IF($U$415="sníž. přenesená",$N$415,0)</f>
        <v>0</v>
      </c>
      <c r="BI415" s="79">
        <f>IF($U$415="nulová",$N$415,0)</f>
        <v>0</v>
      </c>
      <c r="BJ415" s="5" t="s">
        <v>12</v>
      </c>
      <c r="BK415" s="79">
        <f>ROUND($L$415*$K$415,2)</f>
        <v>0</v>
      </c>
      <c r="BL415" s="5" t="s">
        <v>221</v>
      </c>
    </row>
    <row r="416" spans="2:51" s="5" customFormat="1" ht="27" customHeight="1">
      <c r="B416" s="80"/>
      <c r="E416" s="81"/>
      <c r="F416" s="136" t="s">
        <v>365</v>
      </c>
      <c r="G416" s="137"/>
      <c r="H416" s="137"/>
      <c r="I416" s="137"/>
      <c r="K416" s="81"/>
      <c r="R416" s="82"/>
      <c r="T416" s="83"/>
      <c r="AA416" s="84"/>
      <c r="AT416" s="81" t="s">
        <v>100</v>
      </c>
      <c r="AU416" s="81" t="s">
        <v>53</v>
      </c>
      <c r="AV416" s="81" t="s">
        <v>12</v>
      </c>
      <c r="AW416" s="81" t="s">
        <v>63</v>
      </c>
      <c r="AX416" s="81" t="s">
        <v>49</v>
      </c>
      <c r="AY416" s="81" t="s">
        <v>93</v>
      </c>
    </row>
    <row r="417" spans="2:51" s="5" customFormat="1" ht="15.75" customHeight="1">
      <c r="B417" s="80"/>
      <c r="E417" s="81"/>
      <c r="F417" s="136" t="s">
        <v>366</v>
      </c>
      <c r="G417" s="137"/>
      <c r="H417" s="137"/>
      <c r="I417" s="137"/>
      <c r="K417" s="81"/>
      <c r="R417" s="82"/>
      <c r="T417" s="83"/>
      <c r="AA417" s="84"/>
      <c r="AT417" s="81" t="s">
        <v>100</v>
      </c>
      <c r="AU417" s="81" t="s">
        <v>53</v>
      </c>
      <c r="AV417" s="81" t="s">
        <v>12</v>
      </c>
      <c r="AW417" s="81" t="s">
        <v>63</v>
      </c>
      <c r="AX417" s="81" t="s">
        <v>49</v>
      </c>
      <c r="AY417" s="81" t="s">
        <v>93</v>
      </c>
    </row>
    <row r="418" spans="2:51" s="5" customFormat="1" ht="15.75" customHeight="1">
      <c r="B418" s="85"/>
      <c r="E418" s="86"/>
      <c r="F418" s="138" t="s">
        <v>12</v>
      </c>
      <c r="G418" s="139"/>
      <c r="H418" s="139"/>
      <c r="I418" s="139"/>
      <c r="K418" s="87">
        <v>1</v>
      </c>
      <c r="R418" s="88"/>
      <c r="T418" s="89"/>
      <c r="AA418" s="90"/>
      <c r="AT418" s="86" t="s">
        <v>100</v>
      </c>
      <c r="AU418" s="86" t="s">
        <v>53</v>
      </c>
      <c r="AV418" s="86" t="s">
        <v>53</v>
      </c>
      <c r="AW418" s="86" t="s">
        <v>63</v>
      </c>
      <c r="AX418" s="86" t="s">
        <v>49</v>
      </c>
      <c r="AY418" s="86" t="s">
        <v>93</v>
      </c>
    </row>
    <row r="419" spans="2:51" s="5" customFormat="1" ht="15.75" customHeight="1">
      <c r="B419" s="80"/>
      <c r="E419" s="81"/>
      <c r="F419" s="136" t="s">
        <v>367</v>
      </c>
      <c r="G419" s="137"/>
      <c r="H419" s="137"/>
      <c r="I419" s="137"/>
      <c r="K419" s="81"/>
      <c r="R419" s="82"/>
      <c r="T419" s="83"/>
      <c r="AA419" s="84"/>
      <c r="AT419" s="81" t="s">
        <v>100</v>
      </c>
      <c r="AU419" s="81" t="s">
        <v>53</v>
      </c>
      <c r="AV419" s="81" t="s">
        <v>12</v>
      </c>
      <c r="AW419" s="81" t="s">
        <v>63</v>
      </c>
      <c r="AX419" s="81" t="s">
        <v>49</v>
      </c>
      <c r="AY419" s="81" t="s">
        <v>93</v>
      </c>
    </row>
    <row r="420" spans="2:51" s="5" customFormat="1" ht="15.75" customHeight="1">
      <c r="B420" s="85"/>
      <c r="E420" s="86"/>
      <c r="F420" s="138" t="s">
        <v>12</v>
      </c>
      <c r="G420" s="139"/>
      <c r="H420" s="139"/>
      <c r="I420" s="139"/>
      <c r="K420" s="87">
        <v>1</v>
      </c>
      <c r="R420" s="88"/>
      <c r="T420" s="89"/>
      <c r="AA420" s="90"/>
      <c r="AT420" s="86" t="s">
        <v>100</v>
      </c>
      <c r="AU420" s="86" t="s">
        <v>53</v>
      </c>
      <c r="AV420" s="86" t="s">
        <v>53</v>
      </c>
      <c r="AW420" s="86" t="s">
        <v>63</v>
      </c>
      <c r="AX420" s="86" t="s">
        <v>49</v>
      </c>
      <c r="AY420" s="86" t="s">
        <v>93</v>
      </c>
    </row>
    <row r="421" spans="2:51" s="5" customFormat="1" ht="15.75" customHeight="1">
      <c r="B421" s="80"/>
      <c r="E421" s="81"/>
      <c r="F421" s="136" t="s">
        <v>368</v>
      </c>
      <c r="G421" s="137"/>
      <c r="H421" s="137"/>
      <c r="I421" s="137"/>
      <c r="K421" s="81"/>
      <c r="R421" s="82"/>
      <c r="T421" s="83"/>
      <c r="AA421" s="84"/>
      <c r="AT421" s="81" t="s">
        <v>100</v>
      </c>
      <c r="AU421" s="81" t="s">
        <v>53</v>
      </c>
      <c r="AV421" s="81" t="s">
        <v>12</v>
      </c>
      <c r="AW421" s="81" t="s">
        <v>63</v>
      </c>
      <c r="AX421" s="81" t="s">
        <v>49</v>
      </c>
      <c r="AY421" s="81" t="s">
        <v>93</v>
      </c>
    </row>
    <row r="422" spans="2:51" s="5" customFormat="1" ht="15.75" customHeight="1">
      <c r="B422" s="85"/>
      <c r="E422" s="86"/>
      <c r="F422" s="138" t="s">
        <v>12</v>
      </c>
      <c r="G422" s="139"/>
      <c r="H422" s="139"/>
      <c r="I422" s="139"/>
      <c r="K422" s="87">
        <v>1</v>
      </c>
      <c r="R422" s="88"/>
      <c r="T422" s="89"/>
      <c r="AA422" s="90"/>
      <c r="AT422" s="86" t="s">
        <v>100</v>
      </c>
      <c r="AU422" s="86" t="s">
        <v>53</v>
      </c>
      <c r="AV422" s="86" t="s">
        <v>53</v>
      </c>
      <c r="AW422" s="86" t="s">
        <v>63</v>
      </c>
      <c r="AX422" s="86" t="s">
        <v>49</v>
      </c>
      <c r="AY422" s="86" t="s">
        <v>93</v>
      </c>
    </row>
    <row r="423" spans="2:51" s="5" customFormat="1" ht="15.75" customHeight="1">
      <c r="B423" s="80"/>
      <c r="E423" s="81"/>
      <c r="F423" s="136" t="s">
        <v>369</v>
      </c>
      <c r="G423" s="137"/>
      <c r="H423" s="137"/>
      <c r="I423" s="137"/>
      <c r="K423" s="81"/>
      <c r="R423" s="82"/>
      <c r="T423" s="83"/>
      <c r="AA423" s="84"/>
      <c r="AT423" s="81" t="s">
        <v>100</v>
      </c>
      <c r="AU423" s="81" t="s">
        <v>53</v>
      </c>
      <c r="AV423" s="81" t="s">
        <v>12</v>
      </c>
      <c r="AW423" s="81" t="s">
        <v>63</v>
      </c>
      <c r="AX423" s="81" t="s">
        <v>49</v>
      </c>
      <c r="AY423" s="81" t="s">
        <v>93</v>
      </c>
    </row>
    <row r="424" spans="2:51" s="5" customFormat="1" ht="15.75" customHeight="1">
      <c r="B424" s="85"/>
      <c r="E424" s="86"/>
      <c r="F424" s="138" t="s">
        <v>12</v>
      </c>
      <c r="G424" s="139"/>
      <c r="H424" s="139"/>
      <c r="I424" s="139"/>
      <c r="K424" s="87">
        <v>1</v>
      </c>
      <c r="R424" s="88"/>
      <c r="T424" s="89"/>
      <c r="AA424" s="90"/>
      <c r="AT424" s="86" t="s">
        <v>100</v>
      </c>
      <c r="AU424" s="86" t="s">
        <v>53</v>
      </c>
      <c r="AV424" s="86" t="s">
        <v>53</v>
      </c>
      <c r="AW424" s="86" t="s">
        <v>63</v>
      </c>
      <c r="AX424" s="86" t="s">
        <v>49</v>
      </c>
      <c r="AY424" s="86" t="s">
        <v>93</v>
      </c>
    </row>
    <row r="425" spans="2:51" s="5" customFormat="1" ht="15.75" customHeight="1">
      <c r="B425" s="91"/>
      <c r="E425" s="92"/>
      <c r="F425" s="140" t="s">
        <v>108</v>
      </c>
      <c r="G425" s="141"/>
      <c r="H425" s="141"/>
      <c r="I425" s="141"/>
      <c r="K425" s="93">
        <v>4</v>
      </c>
      <c r="R425" s="94"/>
      <c r="T425" s="95"/>
      <c r="AA425" s="96"/>
      <c r="AT425" s="92" t="s">
        <v>100</v>
      </c>
      <c r="AU425" s="92" t="s">
        <v>53</v>
      </c>
      <c r="AV425" s="92" t="s">
        <v>98</v>
      </c>
      <c r="AW425" s="92" t="s">
        <v>63</v>
      </c>
      <c r="AX425" s="92" t="s">
        <v>12</v>
      </c>
      <c r="AY425" s="92" t="s">
        <v>93</v>
      </c>
    </row>
    <row r="426" spans="2:64" s="5" customFormat="1" ht="27" customHeight="1">
      <c r="B426" s="18"/>
      <c r="C426" s="72" t="s">
        <v>370</v>
      </c>
      <c r="D426" s="72" t="s">
        <v>94</v>
      </c>
      <c r="E426" s="73" t="s">
        <v>371</v>
      </c>
      <c r="F426" s="133" t="s">
        <v>372</v>
      </c>
      <c r="G426" s="134"/>
      <c r="H426" s="134"/>
      <c r="I426" s="134"/>
      <c r="J426" s="74" t="s">
        <v>177</v>
      </c>
      <c r="K426" s="75">
        <v>65</v>
      </c>
      <c r="L426" s="135"/>
      <c r="M426" s="134"/>
      <c r="N426" s="135">
        <f>ROUND($L$426*$K$426,2)</f>
        <v>0</v>
      </c>
      <c r="O426" s="134"/>
      <c r="P426" s="134"/>
      <c r="Q426" s="134"/>
      <c r="R426" s="19"/>
      <c r="T426" s="76"/>
      <c r="U426" s="22" t="s">
        <v>38</v>
      </c>
      <c r="V426" s="77">
        <v>0.096</v>
      </c>
      <c r="W426" s="77">
        <f>$V$426*$K$426</f>
        <v>6.24</v>
      </c>
      <c r="X426" s="77">
        <v>4E-05</v>
      </c>
      <c r="Y426" s="77">
        <f>$X$426*$K$426</f>
        <v>0.0026000000000000003</v>
      </c>
      <c r="Z426" s="77">
        <v>0</v>
      </c>
      <c r="AA426" s="78">
        <f>$Z$426*$K$426</f>
        <v>0</v>
      </c>
      <c r="AR426" s="5" t="s">
        <v>221</v>
      </c>
      <c r="AT426" s="5" t="s">
        <v>94</v>
      </c>
      <c r="AU426" s="5" t="s">
        <v>53</v>
      </c>
      <c r="AY426" s="5" t="s">
        <v>93</v>
      </c>
      <c r="BE426" s="79">
        <f>IF($U$426="základní",$N$426,0)</f>
        <v>0</v>
      </c>
      <c r="BF426" s="79">
        <f>IF($U$426="snížená",$N$426,0)</f>
        <v>0</v>
      </c>
      <c r="BG426" s="79">
        <f>IF($U$426="zákl. přenesená",$N$426,0)</f>
        <v>0</v>
      </c>
      <c r="BH426" s="79">
        <f>IF($U$426="sníž. přenesená",$N$426,0)</f>
        <v>0</v>
      </c>
      <c r="BI426" s="79">
        <f>IF($U$426="nulová",$N$426,0)</f>
        <v>0</v>
      </c>
      <c r="BJ426" s="5" t="s">
        <v>12</v>
      </c>
      <c r="BK426" s="79">
        <f>ROUND($L$426*$K$426,2)</f>
        <v>0</v>
      </c>
      <c r="BL426" s="5" t="s">
        <v>221</v>
      </c>
    </row>
    <row r="427" spans="2:51" s="5" customFormat="1" ht="15.75" customHeight="1">
      <c r="B427" s="80"/>
      <c r="E427" s="81"/>
      <c r="F427" s="136" t="s">
        <v>306</v>
      </c>
      <c r="G427" s="137"/>
      <c r="H427" s="137"/>
      <c r="I427" s="137"/>
      <c r="K427" s="81"/>
      <c r="R427" s="82"/>
      <c r="T427" s="83"/>
      <c r="AA427" s="84"/>
      <c r="AT427" s="81" t="s">
        <v>100</v>
      </c>
      <c r="AU427" s="81" t="s">
        <v>53</v>
      </c>
      <c r="AV427" s="81" t="s">
        <v>12</v>
      </c>
      <c r="AW427" s="81" t="s">
        <v>63</v>
      </c>
      <c r="AX427" s="81" t="s">
        <v>49</v>
      </c>
      <c r="AY427" s="81" t="s">
        <v>93</v>
      </c>
    </row>
    <row r="428" spans="2:51" s="5" customFormat="1" ht="15.75" customHeight="1">
      <c r="B428" s="80"/>
      <c r="E428" s="81"/>
      <c r="F428" s="136" t="s">
        <v>321</v>
      </c>
      <c r="G428" s="137"/>
      <c r="H428" s="137"/>
      <c r="I428" s="137"/>
      <c r="K428" s="81"/>
      <c r="R428" s="82"/>
      <c r="T428" s="83"/>
      <c r="AA428" s="84"/>
      <c r="AT428" s="81" t="s">
        <v>100</v>
      </c>
      <c r="AU428" s="81" t="s">
        <v>53</v>
      </c>
      <c r="AV428" s="81" t="s">
        <v>12</v>
      </c>
      <c r="AW428" s="81" t="s">
        <v>63</v>
      </c>
      <c r="AX428" s="81" t="s">
        <v>49</v>
      </c>
      <c r="AY428" s="81" t="s">
        <v>93</v>
      </c>
    </row>
    <row r="429" spans="2:51" s="5" customFormat="1" ht="15.75" customHeight="1">
      <c r="B429" s="85"/>
      <c r="E429" s="86"/>
      <c r="F429" s="138" t="s">
        <v>373</v>
      </c>
      <c r="G429" s="139"/>
      <c r="H429" s="139"/>
      <c r="I429" s="139"/>
      <c r="K429" s="87">
        <v>65</v>
      </c>
      <c r="R429" s="88"/>
      <c r="T429" s="89"/>
      <c r="AA429" s="90"/>
      <c r="AT429" s="86" t="s">
        <v>100</v>
      </c>
      <c r="AU429" s="86" t="s">
        <v>53</v>
      </c>
      <c r="AV429" s="86" t="s">
        <v>53</v>
      </c>
      <c r="AW429" s="86" t="s">
        <v>63</v>
      </c>
      <c r="AX429" s="86" t="s">
        <v>12</v>
      </c>
      <c r="AY429" s="86" t="s">
        <v>93</v>
      </c>
    </row>
    <row r="430" spans="2:64" s="5" customFormat="1" ht="15.75" customHeight="1">
      <c r="B430" s="18"/>
      <c r="C430" s="72" t="s">
        <v>374</v>
      </c>
      <c r="D430" s="72" t="s">
        <v>94</v>
      </c>
      <c r="E430" s="73" t="s">
        <v>375</v>
      </c>
      <c r="F430" s="133" t="s">
        <v>376</v>
      </c>
      <c r="G430" s="134"/>
      <c r="H430" s="134"/>
      <c r="I430" s="134"/>
      <c r="J430" s="74" t="s">
        <v>177</v>
      </c>
      <c r="K430" s="75">
        <v>65</v>
      </c>
      <c r="L430" s="135"/>
      <c r="M430" s="134"/>
      <c r="N430" s="135">
        <f>ROUND($L$430*$K$430,2)</f>
        <v>0</v>
      </c>
      <c r="O430" s="134"/>
      <c r="P430" s="134"/>
      <c r="Q430" s="134"/>
      <c r="R430" s="19"/>
      <c r="T430" s="76"/>
      <c r="U430" s="22" t="s">
        <v>38</v>
      </c>
      <c r="V430" s="77">
        <v>0.216</v>
      </c>
      <c r="W430" s="77">
        <f>$V$430*$K$430</f>
        <v>14.04</v>
      </c>
      <c r="X430" s="77">
        <v>8E-05</v>
      </c>
      <c r="Y430" s="77">
        <f>$X$430*$K$430</f>
        <v>0.005200000000000001</v>
      </c>
      <c r="Z430" s="77">
        <v>0</v>
      </c>
      <c r="AA430" s="78">
        <f>$Z$430*$K$430</f>
        <v>0</v>
      </c>
      <c r="AR430" s="5" t="s">
        <v>221</v>
      </c>
      <c r="AT430" s="5" t="s">
        <v>94</v>
      </c>
      <c r="AU430" s="5" t="s">
        <v>53</v>
      </c>
      <c r="AY430" s="5" t="s">
        <v>93</v>
      </c>
      <c r="BE430" s="79">
        <f>IF($U$430="základní",$N$430,0)</f>
        <v>0</v>
      </c>
      <c r="BF430" s="79">
        <f>IF($U$430="snížená",$N$430,0)</f>
        <v>0</v>
      </c>
      <c r="BG430" s="79">
        <f>IF($U$430="zákl. přenesená",$N$430,0)</f>
        <v>0</v>
      </c>
      <c r="BH430" s="79">
        <f>IF($U$430="sníž. přenesená",$N$430,0)</f>
        <v>0</v>
      </c>
      <c r="BI430" s="79">
        <f>IF($U$430="nulová",$N$430,0)</f>
        <v>0</v>
      </c>
      <c r="BJ430" s="5" t="s">
        <v>12</v>
      </c>
      <c r="BK430" s="79">
        <f>ROUND($L$430*$K$430,2)</f>
        <v>0</v>
      </c>
      <c r="BL430" s="5" t="s">
        <v>221</v>
      </c>
    </row>
    <row r="431" spans="2:51" s="5" customFormat="1" ht="15.75" customHeight="1">
      <c r="B431" s="80"/>
      <c r="E431" s="81"/>
      <c r="F431" s="136" t="s">
        <v>306</v>
      </c>
      <c r="G431" s="137"/>
      <c r="H431" s="137"/>
      <c r="I431" s="137"/>
      <c r="K431" s="81"/>
      <c r="R431" s="82"/>
      <c r="T431" s="83"/>
      <c r="AA431" s="84"/>
      <c r="AT431" s="81" t="s">
        <v>100</v>
      </c>
      <c r="AU431" s="81" t="s">
        <v>53</v>
      </c>
      <c r="AV431" s="81" t="s">
        <v>12</v>
      </c>
      <c r="AW431" s="81" t="s">
        <v>63</v>
      </c>
      <c r="AX431" s="81" t="s">
        <v>49</v>
      </c>
      <c r="AY431" s="81" t="s">
        <v>93</v>
      </c>
    </row>
    <row r="432" spans="2:51" s="5" customFormat="1" ht="15.75" customHeight="1">
      <c r="B432" s="80"/>
      <c r="E432" s="81"/>
      <c r="F432" s="136" t="s">
        <v>321</v>
      </c>
      <c r="G432" s="137"/>
      <c r="H432" s="137"/>
      <c r="I432" s="137"/>
      <c r="K432" s="81"/>
      <c r="R432" s="82"/>
      <c r="T432" s="83"/>
      <c r="AA432" s="84"/>
      <c r="AT432" s="81" t="s">
        <v>100</v>
      </c>
      <c r="AU432" s="81" t="s">
        <v>53</v>
      </c>
      <c r="AV432" s="81" t="s">
        <v>12</v>
      </c>
      <c r="AW432" s="81" t="s">
        <v>63</v>
      </c>
      <c r="AX432" s="81" t="s">
        <v>49</v>
      </c>
      <c r="AY432" s="81" t="s">
        <v>93</v>
      </c>
    </row>
    <row r="433" spans="2:51" s="5" customFormat="1" ht="15.75" customHeight="1">
      <c r="B433" s="85"/>
      <c r="E433" s="86"/>
      <c r="F433" s="138" t="s">
        <v>373</v>
      </c>
      <c r="G433" s="139"/>
      <c r="H433" s="139"/>
      <c r="I433" s="139"/>
      <c r="K433" s="87">
        <v>65</v>
      </c>
      <c r="R433" s="88"/>
      <c r="T433" s="89"/>
      <c r="AA433" s="90"/>
      <c r="AT433" s="86" t="s">
        <v>100</v>
      </c>
      <c r="AU433" s="86" t="s">
        <v>53</v>
      </c>
      <c r="AV433" s="86" t="s">
        <v>53</v>
      </c>
      <c r="AW433" s="86" t="s">
        <v>63</v>
      </c>
      <c r="AX433" s="86" t="s">
        <v>12</v>
      </c>
      <c r="AY433" s="86" t="s">
        <v>93</v>
      </c>
    </row>
    <row r="434" spans="2:64" s="5" customFormat="1" ht="27" customHeight="1">
      <c r="B434" s="18"/>
      <c r="C434" s="97" t="s">
        <v>377</v>
      </c>
      <c r="D434" s="97" t="s">
        <v>123</v>
      </c>
      <c r="E434" s="98" t="s">
        <v>378</v>
      </c>
      <c r="F434" s="142" t="s">
        <v>379</v>
      </c>
      <c r="G434" s="143"/>
      <c r="H434" s="143"/>
      <c r="I434" s="143"/>
      <c r="J434" s="99" t="s">
        <v>177</v>
      </c>
      <c r="K434" s="100">
        <v>65</v>
      </c>
      <c r="L434" s="144"/>
      <c r="M434" s="143"/>
      <c r="N434" s="144">
        <f>ROUND($L$434*$K$434,2)</f>
        <v>0</v>
      </c>
      <c r="O434" s="134"/>
      <c r="P434" s="134"/>
      <c r="Q434" s="134"/>
      <c r="R434" s="19"/>
      <c r="T434" s="76"/>
      <c r="U434" s="22" t="s">
        <v>38</v>
      </c>
      <c r="V434" s="77">
        <v>0</v>
      </c>
      <c r="W434" s="77">
        <f>$V$434*$K$434</f>
        <v>0</v>
      </c>
      <c r="X434" s="77">
        <v>0.00043</v>
      </c>
      <c r="Y434" s="77">
        <f>$X$434*$K$434</f>
        <v>0.02795</v>
      </c>
      <c r="Z434" s="77">
        <v>0</v>
      </c>
      <c r="AA434" s="78">
        <f>$Z$434*$K$434</f>
        <v>0</v>
      </c>
      <c r="AR434" s="5" t="s">
        <v>226</v>
      </c>
      <c r="AT434" s="5" t="s">
        <v>123</v>
      </c>
      <c r="AU434" s="5" t="s">
        <v>53</v>
      </c>
      <c r="AY434" s="5" t="s">
        <v>93</v>
      </c>
      <c r="BE434" s="79">
        <f>IF($U$434="základní",$N$434,0)</f>
        <v>0</v>
      </c>
      <c r="BF434" s="79">
        <f>IF($U$434="snížená",$N$434,0)</f>
        <v>0</v>
      </c>
      <c r="BG434" s="79">
        <f>IF($U$434="zákl. přenesená",$N$434,0)</f>
        <v>0</v>
      </c>
      <c r="BH434" s="79">
        <f>IF($U$434="sníž. přenesená",$N$434,0)</f>
        <v>0</v>
      </c>
      <c r="BI434" s="79">
        <f>IF($U$434="nulová",$N$434,0)</f>
        <v>0</v>
      </c>
      <c r="BJ434" s="5" t="s">
        <v>12</v>
      </c>
      <c r="BK434" s="79">
        <f>ROUND($L$434*$K$434,2)</f>
        <v>0</v>
      </c>
      <c r="BL434" s="5" t="s">
        <v>221</v>
      </c>
    </row>
    <row r="435" spans="2:51" s="5" customFormat="1" ht="15.75" customHeight="1">
      <c r="B435" s="80"/>
      <c r="E435" s="81"/>
      <c r="F435" s="136" t="s">
        <v>306</v>
      </c>
      <c r="G435" s="137"/>
      <c r="H435" s="137"/>
      <c r="I435" s="137"/>
      <c r="K435" s="81"/>
      <c r="R435" s="82"/>
      <c r="T435" s="83"/>
      <c r="AA435" s="84"/>
      <c r="AT435" s="81" t="s">
        <v>100</v>
      </c>
      <c r="AU435" s="81" t="s">
        <v>53</v>
      </c>
      <c r="AV435" s="81" t="s">
        <v>12</v>
      </c>
      <c r="AW435" s="81" t="s">
        <v>63</v>
      </c>
      <c r="AX435" s="81" t="s">
        <v>49</v>
      </c>
      <c r="AY435" s="81" t="s">
        <v>93</v>
      </c>
    </row>
    <row r="436" spans="2:51" s="5" customFormat="1" ht="15.75" customHeight="1">
      <c r="B436" s="80"/>
      <c r="E436" s="81"/>
      <c r="F436" s="136" t="s">
        <v>321</v>
      </c>
      <c r="G436" s="137"/>
      <c r="H436" s="137"/>
      <c r="I436" s="137"/>
      <c r="K436" s="81"/>
      <c r="R436" s="82"/>
      <c r="T436" s="83"/>
      <c r="AA436" s="84"/>
      <c r="AT436" s="81" t="s">
        <v>100</v>
      </c>
      <c r="AU436" s="81" t="s">
        <v>53</v>
      </c>
      <c r="AV436" s="81" t="s">
        <v>12</v>
      </c>
      <c r="AW436" s="81" t="s">
        <v>63</v>
      </c>
      <c r="AX436" s="81" t="s">
        <v>49</v>
      </c>
      <c r="AY436" s="81" t="s">
        <v>93</v>
      </c>
    </row>
    <row r="437" spans="2:51" s="5" customFormat="1" ht="15.75" customHeight="1">
      <c r="B437" s="85"/>
      <c r="E437" s="86"/>
      <c r="F437" s="138" t="s">
        <v>373</v>
      </c>
      <c r="G437" s="139"/>
      <c r="H437" s="139"/>
      <c r="I437" s="139"/>
      <c r="K437" s="87">
        <v>65</v>
      </c>
      <c r="R437" s="88"/>
      <c r="T437" s="89"/>
      <c r="AA437" s="90"/>
      <c r="AT437" s="86" t="s">
        <v>100</v>
      </c>
      <c r="AU437" s="86" t="s">
        <v>53</v>
      </c>
      <c r="AV437" s="86" t="s">
        <v>53</v>
      </c>
      <c r="AW437" s="86" t="s">
        <v>63</v>
      </c>
      <c r="AX437" s="86" t="s">
        <v>12</v>
      </c>
      <c r="AY437" s="86" t="s">
        <v>93</v>
      </c>
    </row>
    <row r="438" spans="2:64" s="5" customFormat="1" ht="27" customHeight="1">
      <c r="B438" s="18"/>
      <c r="C438" s="72" t="s">
        <v>380</v>
      </c>
      <c r="D438" s="72" t="s">
        <v>94</v>
      </c>
      <c r="E438" s="73" t="s">
        <v>381</v>
      </c>
      <c r="F438" s="133" t="s">
        <v>382</v>
      </c>
      <c r="G438" s="134"/>
      <c r="H438" s="134"/>
      <c r="I438" s="134"/>
      <c r="J438" s="74" t="s">
        <v>145</v>
      </c>
      <c r="K438" s="75">
        <v>108</v>
      </c>
      <c r="L438" s="135"/>
      <c r="M438" s="134"/>
      <c r="N438" s="135">
        <f>ROUND($L$438*$K$438,2)</f>
        <v>0</v>
      </c>
      <c r="O438" s="134"/>
      <c r="P438" s="134"/>
      <c r="Q438" s="134"/>
      <c r="R438" s="19"/>
      <c r="T438" s="76"/>
      <c r="U438" s="22" t="s">
        <v>38</v>
      </c>
      <c r="V438" s="77">
        <v>0.032</v>
      </c>
      <c r="W438" s="77">
        <f>$V$438*$K$438</f>
        <v>3.456</v>
      </c>
      <c r="X438" s="77">
        <v>1E-05</v>
      </c>
      <c r="Y438" s="77">
        <f>$X$438*$K$438</f>
        <v>0.00108</v>
      </c>
      <c r="Z438" s="77">
        <v>0</v>
      </c>
      <c r="AA438" s="78">
        <f>$Z$438*$K$438</f>
        <v>0</v>
      </c>
      <c r="AR438" s="5" t="s">
        <v>221</v>
      </c>
      <c r="AT438" s="5" t="s">
        <v>94</v>
      </c>
      <c r="AU438" s="5" t="s">
        <v>53</v>
      </c>
      <c r="AY438" s="5" t="s">
        <v>93</v>
      </c>
      <c r="BE438" s="79">
        <f>IF($U$438="základní",$N$438,0)</f>
        <v>0</v>
      </c>
      <c r="BF438" s="79">
        <f>IF($U$438="snížená",$N$438,0)</f>
        <v>0</v>
      </c>
      <c r="BG438" s="79">
        <f>IF($U$438="zákl. přenesená",$N$438,0)</f>
        <v>0</v>
      </c>
      <c r="BH438" s="79">
        <f>IF($U$438="sníž. přenesená",$N$438,0)</f>
        <v>0</v>
      </c>
      <c r="BI438" s="79">
        <f>IF($U$438="nulová",$N$438,0)</f>
        <v>0</v>
      </c>
      <c r="BJ438" s="5" t="s">
        <v>12</v>
      </c>
      <c r="BK438" s="79">
        <f>ROUND($L$438*$K$438,2)</f>
        <v>0</v>
      </c>
      <c r="BL438" s="5" t="s">
        <v>221</v>
      </c>
    </row>
    <row r="439" spans="2:51" s="5" customFormat="1" ht="15.75" customHeight="1">
      <c r="B439" s="80"/>
      <c r="E439" s="81"/>
      <c r="F439" s="136" t="s">
        <v>207</v>
      </c>
      <c r="G439" s="137"/>
      <c r="H439" s="137"/>
      <c r="I439" s="137"/>
      <c r="K439" s="81"/>
      <c r="R439" s="82"/>
      <c r="T439" s="83"/>
      <c r="AA439" s="84"/>
      <c r="AT439" s="81" t="s">
        <v>100</v>
      </c>
      <c r="AU439" s="81" t="s">
        <v>53</v>
      </c>
      <c r="AV439" s="81" t="s">
        <v>12</v>
      </c>
      <c r="AW439" s="81" t="s">
        <v>63</v>
      </c>
      <c r="AX439" s="81" t="s">
        <v>49</v>
      </c>
      <c r="AY439" s="81" t="s">
        <v>93</v>
      </c>
    </row>
    <row r="440" spans="2:51" s="5" customFormat="1" ht="15.75" customHeight="1">
      <c r="B440" s="80"/>
      <c r="E440" s="81"/>
      <c r="F440" s="136" t="s">
        <v>383</v>
      </c>
      <c r="G440" s="137"/>
      <c r="H440" s="137"/>
      <c r="I440" s="137"/>
      <c r="K440" s="81"/>
      <c r="R440" s="82"/>
      <c r="T440" s="83"/>
      <c r="AA440" s="84"/>
      <c r="AT440" s="81" t="s">
        <v>100</v>
      </c>
      <c r="AU440" s="81" t="s">
        <v>53</v>
      </c>
      <c r="AV440" s="81" t="s">
        <v>12</v>
      </c>
      <c r="AW440" s="81" t="s">
        <v>63</v>
      </c>
      <c r="AX440" s="81" t="s">
        <v>49</v>
      </c>
      <c r="AY440" s="81" t="s">
        <v>93</v>
      </c>
    </row>
    <row r="441" spans="2:51" s="5" customFormat="1" ht="15.75" customHeight="1">
      <c r="B441" s="80"/>
      <c r="E441" s="81"/>
      <c r="F441" s="136" t="s">
        <v>264</v>
      </c>
      <c r="G441" s="137"/>
      <c r="H441" s="137"/>
      <c r="I441" s="137"/>
      <c r="K441" s="81"/>
      <c r="R441" s="82"/>
      <c r="T441" s="83"/>
      <c r="AA441" s="84"/>
      <c r="AT441" s="81" t="s">
        <v>100</v>
      </c>
      <c r="AU441" s="81" t="s">
        <v>53</v>
      </c>
      <c r="AV441" s="81" t="s">
        <v>12</v>
      </c>
      <c r="AW441" s="81" t="s">
        <v>63</v>
      </c>
      <c r="AX441" s="81" t="s">
        <v>49</v>
      </c>
      <c r="AY441" s="81" t="s">
        <v>93</v>
      </c>
    </row>
    <row r="442" spans="2:51" s="5" customFormat="1" ht="15.75" customHeight="1">
      <c r="B442" s="85"/>
      <c r="E442" s="86"/>
      <c r="F442" s="138" t="s">
        <v>384</v>
      </c>
      <c r="G442" s="139"/>
      <c r="H442" s="139"/>
      <c r="I442" s="139"/>
      <c r="K442" s="87">
        <v>10</v>
      </c>
      <c r="R442" s="88"/>
      <c r="T442" s="89"/>
      <c r="AA442" s="90"/>
      <c r="AT442" s="86" t="s">
        <v>100</v>
      </c>
      <c r="AU442" s="86" t="s">
        <v>53</v>
      </c>
      <c r="AV442" s="86" t="s">
        <v>53</v>
      </c>
      <c r="AW442" s="86" t="s">
        <v>63</v>
      </c>
      <c r="AX442" s="86" t="s">
        <v>49</v>
      </c>
      <c r="AY442" s="86" t="s">
        <v>93</v>
      </c>
    </row>
    <row r="443" spans="2:51" s="5" customFormat="1" ht="15.75" customHeight="1">
      <c r="B443" s="80"/>
      <c r="E443" s="81"/>
      <c r="F443" s="136" t="s">
        <v>266</v>
      </c>
      <c r="G443" s="137"/>
      <c r="H443" s="137"/>
      <c r="I443" s="137"/>
      <c r="K443" s="81"/>
      <c r="R443" s="82"/>
      <c r="T443" s="83"/>
      <c r="AA443" s="84"/>
      <c r="AT443" s="81" t="s">
        <v>100</v>
      </c>
      <c r="AU443" s="81" t="s">
        <v>53</v>
      </c>
      <c r="AV443" s="81" t="s">
        <v>12</v>
      </c>
      <c r="AW443" s="81" t="s">
        <v>63</v>
      </c>
      <c r="AX443" s="81" t="s">
        <v>49</v>
      </c>
      <c r="AY443" s="81" t="s">
        <v>93</v>
      </c>
    </row>
    <row r="444" spans="2:51" s="5" customFormat="1" ht="15.75" customHeight="1">
      <c r="B444" s="85"/>
      <c r="E444" s="86"/>
      <c r="F444" s="138" t="s">
        <v>384</v>
      </c>
      <c r="G444" s="139"/>
      <c r="H444" s="139"/>
      <c r="I444" s="139"/>
      <c r="K444" s="87">
        <v>10</v>
      </c>
      <c r="R444" s="88"/>
      <c r="T444" s="89"/>
      <c r="AA444" s="90"/>
      <c r="AT444" s="86" t="s">
        <v>100</v>
      </c>
      <c r="AU444" s="86" t="s">
        <v>53</v>
      </c>
      <c r="AV444" s="86" t="s">
        <v>53</v>
      </c>
      <c r="AW444" s="86" t="s">
        <v>63</v>
      </c>
      <c r="AX444" s="86" t="s">
        <v>49</v>
      </c>
      <c r="AY444" s="86" t="s">
        <v>93</v>
      </c>
    </row>
    <row r="445" spans="2:51" s="5" customFormat="1" ht="15.75" customHeight="1">
      <c r="B445" s="80"/>
      <c r="E445" s="81"/>
      <c r="F445" s="136" t="s">
        <v>268</v>
      </c>
      <c r="G445" s="137"/>
      <c r="H445" s="137"/>
      <c r="I445" s="137"/>
      <c r="K445" s="81"/>
      <c r="R445" s="82"/>
      <c r="T445" s="83"/>
      <c r="AA445" s="84"/>
      <c r="AT445" s="81" t="s">
        <v>100</v>
      </c>
      <c r="AU445" s="81" t="s">
        <v>53</v>
      </c>
      <c r="AV445" s="81" t="s">
        <v>12</v>
      </c>
      <c r="AW445" s="81" t="s">
        <v>63</v>
      </c>
      <c r="AX445" s="81" t="s">
        <v>49</v>
      </c>
      <c r="AY445" s="81" t="s">
        <v>93</v>
      </c>
    </row>
    <row r="446" spans="2:51" s="5" customFormat="1" ht="15.75" customHeight="1">
      <c r="B446" s="85"/>
      <c r="E446" s="86"/>
      <c r="F446" s="138" t="s">
        <v>384</v>
      </c>
      <c r="G446" s="139"/>
      <c r="H446" s="139"/>
      <c r="I446" s="139"/>
      <c r="K446" s="87">
        <v>10</v>
      </c>
      <c r="R446" s="88"/>
      <c r="T446" s="89"/>
      <c r="AA446" s="90"/>
      <c r="AT446" s="86" t="s">
        <v>100</v>
      </c>
      <c r="AU446" s="86" t="s">
        <v>53</v>
      </c>
      <c r="AV446" s="86" t="s">
        <v>53</v>
      </c>
      <c r="AW446" s="86" t="s">
        <v>63</v>
      </c>
      <c r="AX446" s="86" t="s">
        <v>49</v>
      </c>
      <c r="AY446" s="86" t="s">
        <v>93</v>
      </c>
    </row>
    <row r="447" spans="2:51" s="5" customFormat="1" ht="15.75" customHeight="1">
      <c r="B447" s="80"/>
      <c r="E447" s="81"/>
      <c r="F447" s="136" t="s">
        <v>280</v>
      </c>
      <c r="G447" s="137"/>
      <c r="H447" s="137"/>
      <c r="I447" s="137"/>
      <c r="K447" s="81"/>
      <c r="R447" s="82"/>
      <c r="T447" s="83"/>
      <c r="AA447" s="84"/>
      <c r="AT447" s="81" t="s">
        <v>100</v>
      </c>
      <c r="AU447" s="81" t="s">
        <v>53</v>
      </c>
      <c r="AV447" s="81" t="s">
        <v>12</v>
      </c>
      <c r="AW447" s="81" t="s">
        <v>63</v>
      </c>
      <c r="AX447" s="81" t="s">
        <v>49</v>
      </c>
      <c r="AY447" s="81" t="s">
        <v>93</v>
      </c>
    </row>
    <row r="448" spans="2:51" s="5" customFormat="1" ht="15.75" customHeight="1">
      <c r="B448" s="85"/>
      <c r="E448" s="86"/>
      <c r="F448" s="138" t="s">
        <v>385</v>
      </c>
      <c r="G448" s="139"/>
      <c r="H448" s="139"/>
      <c r="I448" s="139"/>
      <c r="K448" s="87">
        <v>14</v>
      </c>
      <c r="R448" s="88"/>
      <c r="T448" s="89"/>
      <c r="AA448" s="90"/>
      <c r="AT448" s="86" t="s">
        <v>100</v>
      </c>
      <c r="AU448" s="86" t="s">
        <v>53</v>
      </c>
      <c r="AV448" s="86" t="s">
        <v>53</v>
      </c>
      <c r="AW448" s="86" t="s">
        <v>63</v>
      </c>
      <c r="AX448" s="86" t="s">
        <v>49</v>
      </c>
      <c r="AY448" s="86" t="s">
        <v>93</v>
      </c>
    </row>
    <row r="449" spans="2:51" s="5" customFormat="1" ht="15.75" customHeight="1">
      <c r="B449" s="80"/>
      <c r="E449" s="81"/>
      <c r="F449" s="136" t="s">
        <v>386</v>
      </c>
      <c r="G449" s="137"/>
      <c r="H449" s="137"/>
      <c r="I449" s="137"/>
      <c r="K449" s="81"/>
      <c r="R449" s="82"/>
      <c r="T449" s="83"/>
      <c r="AA449" s="84"/>
      <c r="AT449" s="81" t="s">
        <v>100</v>
      </c>
      <c r="AU449" s="81" t="s">
        <v>53</v>
      </c>
      <c r="AV449" s="81" t="s">
        <v>12</v>
      </c>
      <c r="AW449" s="81" t="s">
        <v>63</v>
      </c>
      <c r="AX449" s="81" t="s">
        <v>49</v>
      </c>
      <c r="AY449" s="81" t="s">
        <v>93</v>
      </c>
    </row>
    <row r="450" spans="2:51" s="5" customFormat="1" ht="15.75" customHeight="1">
      <c r="B450" s="80"/>
      <c r="E450" s="81"/>
      <c r="F450" s="136" t="s">
        <v>264</v>
      </c>
      <c r="G450" s="137"/>
      <c r="H450" s="137"/>
      <c r="I450" s="137"/>
      <c r="K450" s="81"/>
      <c r="R450" s="82"/>
      <c r="T450" s="83"/>
      <c r="AA450" s="84"/>
      <c r="AT450" s="81" t="s">
        <v>100</v>
      </c>
      <c r="AU450" s="81" t="s">
        <v>53</v>
      </c>
      <c r="AV450" s="81" t="s">
        <v>12</v>
      </c>
      <c r="AW450" s="81" t="s">
        <v>63</v>
      </c>
      <c r="AX450" s="81" t="s">
        <v>49</v>
      </c>
      <c r="AY450" s="81" t="s">
        <v>93</v>
      </c>
    </row>
    <row r="451" spans="2:51" s="5" customFormat="1" ht="15.75" customHeight="1">
      <c r="B451" s="85"/>
      <c r="E451" s="86"/>
      <c r="F451" s="138" t="s">
        <v>387</v>
      </c>
      <c r="G451" s="139"/>
      <c r="H451" s="139"/>
      <c r="I451" s="139"/>
      <c r="K451" s="87">
        <v>20</v>
      </c>
      <c r="R451" s="88"/>
      <c r="T451" s="89"/>
      <c r="AA451" s="90"/>
      <c r="AT451" s="86" t="s">
        <v>100</v>
      </c>
      <c r="AU451" s="86" t="s">
        <v>53</v>
      </c>
      <c r="AV451" s="86" t="s">
        <v>53</v>
      </c>
      <c r="AW451" s="86" t="s">
        <v>63</v>
      </c>
      <c r="AX451" s="86" t="s">
        <v>49</v>
      </c>
      <c r="AY451" s="86" t="s">
        <v>93</v>
      </c>
    </row>
    <row r="452" spans="2:51" s="5" customFormat="1" ht="15.75" customHeight="1">
      <c r="B452" s="80"/>
      <c r="E452" s="81"/>
      <c r="F452" s="136" t="s">
        <v>266</v>
      </c>
      <c r="G452" s="137"/>
      <c r="H452" s="137"/>
      <c r="I452" s="137"/>
      <c r="K452" s="81"/>
      <c r="R452" s="82"/>
      <c r="T452" s="83"/>
      <c r="AA452" s="84"/>
      <c r="AT452" s="81" t="s">
        <v>100</v>
      </c>
      <c r="AU452" s="81" t="s">
        <v>53</v>
      </c>
      <c r="AV452" s="81" t="s">
        <v>12</v>
      </c>
      <c r="AW452" s="81" t="s">
        <v>63</v>
      </c>
      <c r="AX452" s="81" t="s">
        <v>49</v>
      </c>
      <c r="AY452" s="81" t="s">
        <v>93</v>
      </c>
    </row>
    <row r="453" spans="2:51" s="5" customFormat="1" ht="15.75" customHeight="1">
      <c r="B453" s="85"/>
      <c r="E453" s="86"/>
      <c r="F453" s="138" t="s">
        <v>384</v>
      </c>
      <c r="G453" s="139"/>
      <c r="H453" s="139"/>
      <c r="I453" s="139"/>
      <c r="K453" s="87">
        <v>10</v>
      </c>
      <c r="R453" s="88"/>
      <c r="T453" s="89"/>
      <c r="AA453" s="90"/>
      <c r="AT453" s="86" t="s">
        <v>100</v>
      </c>
      <c r="AU453" s="86" t="s">
        <v>53</v>
      </c>
      <c r="AV453" s="86" t="s">
        <v>53</v>
      </c>
      <c r="AW453" s="86" t="s">
        <v>63</v>
      </c>
      <c r="AX453" s="86" t="s">
        <v>49</v>
      </c>
      <c r="AY453" s="86" t="s">
        <v>93</v>
      </c>
    </row>
    <row r="454" spans="2:51" s="5" customFormat="1" ht="15.75" customHeight="1">
      <c r="B454" s="80"/>
      <c r="E454" s="81"/>
      <c r="F454" s="136" t="s">
        <v>268</v>
      </c>
      <c r="G454" s="137"/>
      <c r="H454" s="137"/>
      <c r="I454" s="137"/>
      <c r="K454" s="81"/>
      <c r="R454" s="82"/>
      <c r="T454" s="83"/>
      <c r="AA454" s="84"/>
      <c r="AT454" s="81" t="s">
        <v>100</v>
      </c>
      <c r="AU454" s="81" t="s">
        <v>53</v>
      </c>
      <c r="AV454" s="81" t="s">
        <v>12</v>
      </c>
      <c r="AW454" s="81" t="s">
        <v>63</v>
      </c>
      <c r="AX454" s="81" t="s">
        <v>49</v>
      </c>
      <c r="AY454" s="81" t="s">
        <v>93</v>
      </c>
    </row>
    <row r="455" spans="2:51" s="5" customFormat="1" ht="15.75" customHeight="1">
      <c r="B455" s="85"/>
      <c r="E455" s="86"/>
      <c r="F455" s="138" t="s">
        <v>384</v>
      </c>
      <c r="G455" s="139"/>
      <c r="H455" s="139"/>
      <c r="I455" s="139"/>
      <c r="K455" s="87">
        <v>10</v>
      </c>
      <c r="R455" s="88"/>
      <c r="T455" s="89"/>
      <c r="AA455" s="90"/>
      <c r="AT455" s="86" t="s">
        <v>100</v>
      </c>
      <c r="AU455" s="86" t="s">
        <v>53</v>
      </c>
      <c r="AV455" s="86" t="s">
        <v>53</v>
      </c>
      <c r="AW455" s="86" t="s">
        <v>63</v>
      </c>
      <c r="AX455" s="86" t="s">
        <v>49</v>
      </c>
      <c r="AY455" s="86" t="s">
        <v>93</v>
      </c>
    </row>
    <row r="456" spans="2:51" s="5" customFormat="1" ht="15.75" customHeight="1">
      <c r="B456" s="80"/>
      <c r="E456" s="81"/>
      <c r="F456" s="136" t="s">
        <v>280</v>
      </c>
      <c r="G456" s="137"/>
      <c r="H456" s="137"/>
      <c r="I456" s="137"/>
      <c r="K456" s="81"/>
      <c r="R456" s="82"/>
      <c r="T456" s="83"/>
      <c r="AA456" s="84"/>
      <c r="AT456" s="81" t="s">
        <v>100</v>
      </c>
      <c r="AU456" s="81" t="s">
        <v>53</v>
      </c>
      <c r="AV456" s="81" t="s">
        <v>12</v>
      </c>
      <c r="AW456" s="81" t="s">
        <v>63</v>
      </c>
      <c r="AX456" s="81" t="s">
        <v>49</v>
      </c>
      <c r="AY456" s="81" t="s">
        <v>93</v>
      </c>
    </row>
    <row r="457" spans="2:51" s="5" customFormat="1" ht="15.75" customHeight="1">
      <c r="B457" s="85"/>
      <c r="E457" s="86"/>
      <c r="F457" s="138" t="s">
        <v>385</v>
      </c>
      <c r="G457" s="139"/>
      <c r="H457" s="139"/>
      <c r="I457" s="139"/>
      <c r="K457" s="87">
        <v>14</v>
      </c>
      <c r="R457" s="88"/>
      <c r="T457" s="89"/>
      <c r="AA457" s="90"/>
      <c r="AT457" s="86" t="s">
        <v>100</v>
      </c>
      <c r="AU457" s="86" t="s">
        <v>53</v>
      </c>
      <c r="AV457" s="86" t="s">
        <v>53</v>
      </c>
      <c r="AW457" s="86" t="s">
        <v>63</v>
      </c>
      <c r="AX457" s="86" t="s">
        <v>49</v>
      </c>
      <c r="AY457" s="86" t="s">
        <v>93</v>
      </c>
    </row>
    <row r="458" spans="2:51" s="5" customFormat="1" ht="15.75" customHeight="1">
      <c r="B458" s="80"/>
      <c r="E458" s="81"/>
      <c r="F458" s="136" t="s">
        <v>271</v>
      </c>
      <c r="G458" s="137"/>
      <c r="H458" s="137"/>
      <c r="I458" s="137"/>
      <c r="K458" s="81"/>
      <c r="R458" s="82"/>
      <c r="T458" s="83"/>
      <c r="AA458" s="84"/>
      <c r="AT458" s="81" t="s">
        <v>100</v>
      </c>
      <c r="AU458" s="81" t="s">
        <v>53</v>
      </c>
      <c r="AV458" s="81" t="s">
        <v>12</v>
      </c>
      <c r="AW458" s="81" t="s">
        <v>63</v>
      </c>
      <c r="AX458" s="81" t="s">
        <v>49</v>
      </c>
      <c r="AY458" s="81" t="s">
        <v>93</v>
      </c>
    </row>
    <row r="459" spans="2:51" s="5" customFormat="1" ht="15.75" customHeight="1">
      <c r="B459" s="85"/>
      <c r="E459" s="86"/>
      <c r="F459" s="138" t="s">
        <v>384</v>
      </c>
      <c r="G459" s="139"/>
      <c r="H459" s="139"/>
      <c r="I459" s="139"/>
      <c r="K459" s="87">
        <v>10</v>
      </c>
      <c r="R459" s="88"/>
      <c r="T459" s="89"/>
      <c r="AA459" s="90"/>
      <c r="AT459" s="86" t="s">
        <v>100</v>
      </c>
      <c r="AU459" s="86" t="s">
        <v>53</v>
      </c>
      <c r="AV459" s="86" t="s">
        <v>53</v>
      </c>
      <c r="AW459" s="86" t="s">
        <v>63</v>
      </c>
      <c r="AX459" s="86" t="s">
        <v>49</v>
      </c>
      <c r="AY459" s="86" t="s">
        <v>93</v>
      </c>
    </row>
    <row r="460" spans="2:51" s="5" customFormat="1" ht="15.75" customHeight="1">
      <c r="B460" s="91"/>
      <c r="E460" s="92"/>
      <c r="F460" s="140" t="s">
        <v>108</v>
      </c>
      <c r="G460" s="141"/>
      <c r="H460" s="141"/>
      <c r="I460" s="141"/>
      <c r="K460" s="93">
        <v>108</v>
      </c>
      <c r="R460" s="94"/>
      <c r="T460" s="95"/>
      <c r="AA460" s="96"/>
      <c r="AT460" s="92" t="s">
        <v>100</v>
      </c>
      <c r="AU460" s="92" t="s">
        <v>53</v>
      </c>
      <c r="AV460" s="92" t="s">
        <v>98</v>
      </c>
      <c r="AW460" s="92" t="s">
        <v>63</v>
      </c>
      <c r="AX460" s="92" t="s">
        <v>12</v>
      </c>
      <c r="AY460" s="92" t="s">
        <v>93</v>
      </c>
    </row>
    <row r="461" spans="2:64" s="5" customFormat="1" ht="27" customHeight="1">
      <c r="B461" s="18"/>
      <c r="C461" s="72" t="s">
        <v>388</v>
      </c>
      <c r="D461" s="72" t="s">
        <v>94</v>
      </c>
      <c r="E461" s="73" t="s">
        <v>389</v>
      </c>
      <c r="F461" s="133" t="s">
        <v>390</v>
      </c>
      <c r="G461" s="134"/>
      <c r="H461" s="134"/>
      <c r="I461" s="134"/>
      <c r="J461" s="74" t="s">
        <v>145</v>
      </c>
      <c r="K461" s="75">
        <v>16</v>
      </c>
      <c r="L461" s="135"/>
      <c r="M461" s="134"/>
      <c r="N461" s="135">
        <f>ROUND($L$461*$K$461,2)</f>
        <v>0</v>
      </c>
      <c r="O461" s="134"/>
      <c r="P461" s="134"/>
      <c r="Q461" s="134"/>
      <c r="R461" s="19"/>
      <c r="T461" s="76"/>
      <c r="U461" s="22" t="s">
        <v>38</v>
      </c>
      <c r="V461" s="77">
        <v>0.901</v>
      </c>
      <c r="W461" s="77">
        <f>$V$461*$K$461</f>
        <v>14.416</v>
      </c>
      <c r="X461" s="77">
        <v>0.00025</v>
      </c>
      <c r="Y461" s="77">
        <f>$X$461*$K$461</f>
        <v>0.004</v>
      </c>
      <c r="Z461" s="77">
        <v>0</v>
      </c>
      <c r="AA461" s="78">
        <f>$Z$461*$K$461</f>
        <v>0</v>
      </c>
      <c r="AR461" s="5" t="s">
        <v>221</v>
      </c>
      <c r="AT461" s="5" t="s">
        <v>94</v>
      </c>
      <c r="AU461" s="5" t="s">
        <v>53</v>
      </c>
      <c r="AY461" s="5" t="s">
        <v>93</v>
      </c>
      <c r="BE461" s="79">
        <f>IF($U$461="základní",$N$461,0)</f>
        <v>0</v>
      </c>
      <c r="BF461" s="79">
        <f>IF($U$461="snížená",$N$461,0)</f>
        <v>0</v>
      </c>
      <c r="BG461" s="79">
        <f>IF($U$461="zákl. přenesená",$N$461,0)</f>
        <v>0</v>
      </c>
      <c r="BH461" s="79">
        <f>IF($U$461="sníž. přenesená",$N$461,0)</f>
        <v>0</v>
      </c>
      <c r="BI461" s="79">
        <f>IF($U$461="nulová",$N$461,0)</f>
        <v>0</v>
      </c>
      <c r="BJ461" s="5" t="s">
        <v>12</v>
      </c>
      <c r="BK461" s="79">
        <f>ROUND($L$461*$K$461,2)</f>
        <v>0</v>
      </c>
      <c r="BL461" s="5" t="s">
        <v>221</v>
      </c>
    </row>
    <row r="462" spans="2:51" s="5" customFormat="1" ht="15.75" customHeight="1">
      <c r="B462" s="80"/>
      <c r="E462" s="81"/>
      <c r="F462" s="136" t="s">
        <v>207</v>
      </c>
      <c r="G462" s="137"/>
      <c r="H462" s="137"/>
      <c r="I462" s="137"/>
      <c r="K462" s="81"/>
      <c r="R462" s="82"/>
      <c r="T462" s="83"/>
      <c r="AA462" s="84"/>
      <c r="AT462" s="81" t="s">
        <v>100</v>
      </c>
      <c r="AU462" s="81" t="s">
        <v>53</v>
      </c>
      <c r="AV462" s="81" t="s">
        <v>12</v>
      </c>
      <c r="AW462" s="81" t="s">
        <v>63</v>
      </c>
      <c r="AX462" s="81" t="s">
        <v>49</v>
      </c>
      <c r="AY462" s="81" t="s">
        <v>93</v>
      </c>
    </row>
    <row r="463" spans="2:51" s="5" customFormat="1" ht="15.75" customHeight="1">
      <c r="B463" s="80"/>
      <c r="E463" s="81"/>
      <c r="F463" s="136" t="s">
        <v>391</v>
      </c>
      <c r="G463" s="137"/>
      <c r="H463" s="137"/>
      <c r="I463" s="137"/>
      <c r="K463" s="81"/>
      <c r="R463" s="82"/>
      <c r="T463" s="83"/>
      <c r="AA463" s="84"/>
      <c r="AT463" s="81" t="s">
        <v>100</v>
      </c>
      <c r="AU463" s="81" t="s">
        <v>53</v>
      </c>
      <c r="AV463" s="81" t="s">
        <v>12</v>
      </c>
      <c r="AW463" s="81" t="s">
        <v>63</v>
      </c>
      <c r="AX463" s="81" t="s">
        <v>49</v>
      </c>
      <c r="AY463" s="81" t="s">
        <v>93</v>
      </c>
    </row>
    <row r="464" spans="2:51" s="5" customFormat="1" ht="15.75" customHeight="1">
      <c r="B464" s="80"/>
      <c r="E464" s="81"/>
      <c r="F464" s="136" t="s">
        <v>264</v>
      </c>
      <c r="G464" s="137"/>
      <c r="H464" s="137"/>
      <c r="I464" s="137"/>
      <c r="K464" s="81"/>
      <c r="R464" s="82"/>
      <c r="T464" s="83"/>
      <c r="AA464" s="84"/>
      <c r="AT464" s="81" t="s">
        <v>100</v>
      </c>
      <c r="AU464" s="81" t="s">
        <v>53</v>
      </c>
      <c r="AV464" s="81" t="s">
        <v>12</v>
      </c>
      <c r="AW464" s="81" t="s">
        <v>63</v>
      </c>
      <c r="AX464" s="81" t="s">
        <v>49</v>
      </c>
      <c r="AY464" s="81" t="s">
        <v>93</v>
      </c>
    </row>
    <row r="465" spans="2:51" s="5" customFormat="1" ht="15.75" customHeight="1">
      <c r="B465" s="85"/>
      <c r="E465" s="86"/>
      <c r="F465" s="138" t="s">
        <v>392</v>
      </c>
      <c r="G465" s="139"/>
      <c r="H465" s="139"/>
      <c r="I465" s="139"/>
      <c r="K465" s="87">
        <v>2</v>
      </c>
      <c r="R465" s="88"/>
      <c r="T465" s="89"/>
      <c r="AA465" s="90"/>
      <c r="AT465" s="86" t="s">
        <v>100</v>
      </c>
      <c r="AU465" s="86" t="s">
        <v>53</v>
      </c>
      <c r="AV465" s="86" t="s">
        <v>53</v>
      </c>
      <c r="AW465" s="86" t="s">
        <v>63</v>
      </c>
      <c r="AX465" s="86" t="s">
        <v>49</v>
      </c>
      <c r="AY465" s="86" t="s">
        <v>93</v>
      </c>
    </row>
    <row r="466" spans="2:51" s="5" customFormat="1" ht="15.75" customHeight="1">
      <c r="B466" s="80"/>
      <c r="E466" s="81"/>
      <c r="F466" s="136" t="s">
        <v>266</v>
      </c>
      <c r="G466" s="137"/>
      <c r="H466" s="137"/>
      <c r="I466" s="137"/>
      <c r="K466" s="81"/>
      <c r="R466" s="82"/>
      <c r="T466" s="83"/>
      <c r="AA466" s="84"/>
      <c r="AT466" s="81" t="s">
        <v>100</v>
      </c>
      <c r="AU466" s="81" t="s">
        <v>53</v>
      </c>
      <c r="AV466" s="81" t="s">
        <v>12</v>
      </c>
      <c r="AW466" s="81" t="s">
        <v>63</v>
      </c>
      <c r="AX466" s="81" t="s">
        <v>49</v>
      </c>
      <c r="AY466" s="81" t="s">
        <v>93</v>
      </c>
    </row>
    <row r="467" spans="2:51" s="5" customFormat="1" ht="15.75" customHeight="1">
      <c r="B467" s="85"/>
      <c r="E467" s="86"/>
      <c r="F467" s="138" t="s">
        <v>392</v>
      </c>
      <c r="G467" s="139"/>
      <c r="H467" s="139"/>
      <c r="I467" s="139"/>
      <c r="K467" s="87">
        <v>2</v>
      </c>
      <c r="R467" s="88"/>
      <c r="T467" s="89"/>
      <c r="AA467" s="90"/>
      <c r="AT467" s="86" t="s">
        <v>100</v>
      </c>
      <c r="AU467" s="86" t="s">
        <v>53</v>
      </c>
      <c r="AV467" s="86" t="s">
        <v>53</v>
      </c>
      <c r="AW467" s="86" t="s">
        <v>63</v>
      </c>
      <c r="AX467" s="86" t="s">
        <v>49</v>
      </c>
      <c r="AY467" s="86" t="s">
        <v>93</v>
      </c>
    </row>
    <row r="468" spans="2:51" s="5" customFormat="1" ht="15.75" customHeight="1">
      <c r="B468" s="80"/>
      <c r="E468" s="81"/>
      <c r="F468" s="136" t="s">
        <v>268</v>
      </c>
      <c r="G468" s="137"/>
      <c r="H468" s="137"/>
      <c r="I468" s="137"/>
      <c r="K468" s="81"/>
      <c r="R468" s="82"/>
      <c r="T468" s="83"/>
      <c r="AA468" s="84"/>
      <c r="AT468" s="81" t="s">
        <v>100</v>
      </c>
      <c r="AU468" s="81" t="s">
        <v>53</v>
      </c>
      <c r="AV468" s="81" t="s">
        <v>12</v>
      </c>
      <c r="AW468" s="81" t="s">
        <v>63</v>
      </c>
      <c r="AX468" s="81" t="s">
        <v>49</v>
      </c>
      <c r="AY468" s="81" t="s">
        <v>93</v>
      </c>
    </row>
    <row r="469" spans="2:51" s="5" customFormat="1" ht="15.75" customHeight="1">
      <c r="B469" s="85"/>
      <c r="E469" s="86"/>
      <c r="F469" s="138" t="s">
        <v>392</v>
      </c>
      <c r="G469" s="139"/>
      <c r="H469" s="139"/>
      <c r="I469" s="139"/>
      <c r="K469" s="87">
        <v>2</v>
      </c>
      <c r="R469" s="88"/>
      <c r="T469" s="89"/>
      <c r="AA469" s="90"/>
      <c r="AT469" s="86" t="s">
        <v>100</v>
      </c>
      <c r="AU469" s="86" t="s">
        <v>53</v>
      </c>
      <c r="AV469" s="86" t="s">
        <v>53</v>
      </c>
      <c r="AW469" s="86" t="s">
        <v>63</v>
      </c>
      <c r="AX469" s="86" t="s">
        <v>49</v>
      </c>
      <c r="AY469" s="86" t="s">
        <v>93</v>
      </c>
    </row>
    <row r="470" spans="2:51" s="5" customFormat="1" ht="15.75" customHeight="1">
      <c r="B470" s="80"/>
      <c r="E470" s="81"/>
      <c r="F470" s="136" t="s">
        <v>393</v>
      </c>
      <c r="G470" s="137"/>
      <c r="H470" s="137"/>
      <c r="I470" s="137"/>
      <c r="K470" s="81"/>
      <c r="R470" s="82"/>
      <c r="T470" s="83"/>
      <c r="AA470" s="84"/>
      <c r="AT470" s="81" t="s">
        <v>100</v>
      </c>
      <c r="AU470" s="81" t="s">
        <v>53</v>
      </c>
      <c r="AV470" s="81" t="s">
        <v>12</v>
      </c>
      <c r="AW470" s="81" t="s">
        <v>63</v>
      </c>
      <c r="AX470" s="81" t="s">
        <v>49</v>
      </c>
      <c r="AY470" s="81" t="s">
        <v>93</v>
      </c>
    </row>
    <row r="471" spans="2:51" s="5" customFormat="1" ht="15.75" customHeight="1">
      <c r="B471" s="80"/>
      <c r="E471" s="81"/>
      <c r="F471" s="136" t="s">
        <v>264</v>
      </c>
      <c r="G471" s="137"/>
      <c r="H471" s="137"/>
      <c r="I471" s="137"/>
      <c r="K471" s="81"/>
      <c r="R471" s="82"/>
      <c r="T471" s="83"/>
      <c r="AA471" s="84"/>
      <c r="AT471" s="81" t="s">
        <v>100</v>
      </c>
      <c r="AU471" s="81" t="s">
        <v>53</v>
      </c>
      <c r="AV471" s="81" t="s">
        <v>12</v>
      </c>
      <c r="AW471" s="81" t="s">
        <v>63</v>
      </c>
      <c r="AX471" s="81" t="s">
        <v>49</v>
      </c>
      <c r="AY471" s="81" t="s">
        <v>93</v>
      </c>
    </row>
    <row r="472" spans="2:51" s="5" customFormat="1" ht="15.75" customHeight="1">
      <c r="B472" s="85"/>
      <c r="E472" s="86"/>
      <c r="F472" s="138" t="s">
        <v>394</v>
      </c>
      <c r="G472" s="139"/>
      <c r="H472" s="139"/>
      <c r="I472" s="139"/>
      <c r="K472" s="87">
        <v>4</v>
      </c>
      <c r="R472" s="88"/>
      <c r="T472" s="89"/>
      <c r="AA472" s="90"/>
      <c r="AT472" s="86" t="s">
        <v>100</v>
      </c>
      <c r="AU472" s="86" t="s">
        <v>53</v>
      </c>
      <c r="AV472" s="86" t="s">
        <v>53</v>
      </c>
      <c r="AW472" s="86" t="s">
        <v>63</v>
      </c>
      <c r="AX472" s="86" t="s">
        <v>49</v>
      </c>
      <c r="AY472" s="86" t="s">
        <v>93</v>
      </c>
    </row>
    <row r="473" spans="2:51" s="5" customFormat="1" ht="15.75" customHeight="1">
      <c r="B473" s="80"/>
      <c r="E473" s="81"/>
      <c r="F473" s="136" t="s">
        <v>266</v>
      </c>
      <c r="G473" s="137"/>
      <c r="H473" s="137"/>
      <c r="I473" s="137"/>
      <c r="K473" s="81"/>
      <c r="R473" s="82"/>
      <c r="T473" s="83"/>
      <c r="AA473" s="84"/>
      <c r="AT473" s="81" t="s">
        <v>100</v>
      </c>
      <c r="AU473" s="81" t="s">
        <v>53</v>
      </c>
      <c r="AV473" s="81" t="s">
        <v>12</v>
      </c>
      <c r="AW473" s="81" t="s">
        <v>63</v>
      </c>
      <c r="AX473" s="81" t="s">
        <v>49</v>
      </c>
      <c r="AY473" s="81" t="s">
        <v>93</v>
      </c>
    </row>
    <row r="474" spans="2:51" s="5" customFormat="1" ht="15.75" customHeight="1">
      <c r="B474" s="85"/>
      <c r="E474" s="86"/>
      <c r="F474" s="138" t="s">
        <v>392</v>
      </c>
      <c r="G474" s="139"/>
      <c r="H474" s="139"/>
      <c r="I474" s="139"/>
      <c r="K474" s="87">
        <v>2</v>
      </c>
      <c r="R474" s="88"/>
      <c r="T474" s="89"/>
      <c r="AA474" s="90"/>
      <c r="AT474" s="86" t="s">
        <v>100</v>
      </c>
      <c r="AU474" s="86" t="s">
        <v>53</v>
      </c>
      <c r="AV474" s="86" t="s">
        <v>53</v>
      </c>
      <c r="AW474" s="86" t="s">
        <v>63</v>
      </c>
      <c r="AX474" s="86" t="s">
        <v>49</v>
      </c>
      <c r="AY474" s="86" t="s">
        <v>93</v>
      </c>
    </row>
    <row r="475" spans="2:51" s="5" customFormat="1" ht="15.75" customHeight="1">
      <c r="B475" s="80"/>
      <c r="E475" s="81"/>
      <c r="F475" s="136" t="s">
        <v>271</v>
      </c>
      <c r="G475" s="137"/>
      <c r="H475" s="137"/>
      <c r="I475" s="137"/>
      <c r="K475" s="81"/>
      <c r="R475" s="82"/>
      <c r="T475" s="83"/>
      <c r="AA475" s="84"/>
      <c r="AT475" s="81" t="s">
        <v>100</v>
      </c>
      <c r="AU475" s="81" t="s">
        <v>53</v>
      </c>
      <c r="AV475" s="81" t="s">
        <v>12</v>
      </c>
      <c r="AW475" s="81" t="s">
        <v>63</v>
      </c>
      <c r="AX475" s="81" t="s">
        <v>49</v>
      </c>
      <c r="AY475" s="81" t="s">
        <v>93</v>
      </c>
    </row>
    <row r="476" spans="2:51" s="5" customFormat="1" ht="15.75" customHeight="1">
      <c r="B476" s="85"/>
      <c r="E476" s="86"/>
      <c r="F476" s="138" t="s">
        <v>392</v>
      </c>
      <c r="G476" s="139"/>
      <c r="H476" s="139"/>
      <c r="I476" s="139"/>
      <c r="K476" s="87">
        <v>2</v>
      </c>
      <c r="R476" s="88"/>
      <c r="T476" s="89"/>
      <c r="AA476" s="90"/>
      <c r="AT476" s="86" t="s">
        <v>100</v>
      </c>
      <c r="AU476" s="86" t="s">
        <v>53</v>
      </c>
      <c r="AV476" s="86" t="s">
        <v>53</v>
      </c>
      <c r="AW476" s="86" t="s">
        <v>63</v>
      </c>
      <c r="AX476" s="86" t="s">
        <v>49</v>
      </c>
      <c r="AY476" s="86" t="s">
        <v>93</v>
      </c>
    </row>
    <row r="477" spans="2:51" s="5" customFormat="1" ht="15.75" customHeight="1">
      <c r="B477" s="80"/>
      <c r="E477" s="81"/>
      <c r="F477" s="136" t="s">
        <v>268</v>
      </c>
      <c r="G477" s="137"/>
      <c r="H477" s="137"/>
      <c r="I477" s="137"/>
      <c r="K477" s="81"/>
      <c r="R477" s="82"/>
      <c r="T477" s="83"/>
      <c r="AA477" s="84"/>
      <c r="AT477" s="81" t="s">
        <v>100</v>
      </c>
      <c r="AU477" s="81" t="s">
        <v>53</v>
      </c>
      <c r="AV477" s="81" t="s">
        <v>12</v>
      </c>
      <c r="AW477" s="81" t="s">
        <v>63</v>
      </c>
      <c r="AX477" s="81" t="s">
        <v>49</v>
      </c>
      <c r="AY477" s="81" t="s">
        <v>93</v>
      </c>
    </row>
    <row r="478" spans="2:51" s="5" customFormat="1" ht="15.75" customHeight="1">
      <c r="B478" s="85"/>
      <c r="E478" s="86"/>
      <c r="F478" s="138" t="s">
        <v>392</v>
      </c>
      <c r="G478" s="139"/>
      <c r="H478" s="139"/>
      <c r="I478" s="139"/>
      <c r="K478" s="87">
        <v>2</v>
      </c>
      <c r="R478" s="88"/>
      <c r="T478" s="89"/>
      <c r="AA478" s="90"/>
      <c r="AT478" s="86" t="s">
        <v>100</v>
      </c>
      <c r="AU478" s="86" t="s">
        <v>53</v>
      </c>
      <c r="AV478" s="86" t="s">
        <v>53</v>
      </c>
      <c r="AW478" s="86" t="s">
        <v>63</v>
      </c>
      <c r="AX478" s="86" t="s">
        <v>49</v>
      </c>
      <c r="AY478" s="86" t="s">
        <v>93</v>
      </c>
    </row>
    <row r="479" spans="2:51" s="5" customFormat="1" ht="15.75" customHeight="1">
      <c r="B479" s="91"/>
      <c r="E479" s="92"/>
      <c r="F479" s="140" t="s">
        <v>108</v>
      </c>
      <c r="G479" s="141"/>
      <c r="H479" s="141"/>
      <c r="I479" s="141"/>
      <c r="K479" s="93">
        <v>16</v>
      </c>
      <c r="R479" s="94"/>
      <c r="T479" s="95"/>
      <c r="AA479" s="96"/>
      <c r="AT479" s="92" t="s">
        <v>100</v>
      </c>
      <c r="AU479" s="92" t="s">
        <v>53</v>
      </c>
      <c r="AV479" s="92" t="s">
        <v>98</v>
      </c>
      <c r="AW479" s="92" t="s">
        <v>63</v>
      </c>
      <c r="AX479" s="92" t="s">
        <v>12</v>
      </c>
      <c r="AY479" s="92" t="s">
        <v>93</v>
      </c>
    </row>
    <row r="480" spans="2:64" s="5" customFormat="1" ht="27" customHeight="1">
      <c r="B480" s="18"/>
      <c r="C480" s="72" t="s">
        <v>221</v>
      </c>
      <c r="D480" s="72" t="s">
        <v>94</v>
      </c>
      <c r="E480" s="73" t="s">
        <v>395</v>
      </c>
      <c r="F480" s="133" t="s">
        <v>396</v>
      </c>
      <c r="G480" s="134"/>
      <c r="H480" s="134"/>
      <c r="I480" s="134"/>
      <c r="J480" s="74" t="s">
        <v>145</v>
      </c>
      <c r="K480" s="75">
        <v>4</v>
      </c>
      <c r="L480" s="135"/>
      <c r="M480" s="134"/>
      <c r="N480" s="135">
        <f>ROUND($L$480*$K$480,2)</f>
        <v>0</v>
      </c>
      <c r="O480" s="134"/>
      <c r="P480" s="134"/>
      <c r="Q480" s="134"/>
      <c r="R480" s="19"/>
      <c r="T480" s="76"/>
      <c r="U480" s="22" t="s">
        <v>38</v>
      </c>
      <c r="V480" s="77">
        <v>1.292</v>
      </c>
      <c r="W480" s="77">
        <f>$V$480*$K$480</f>
        <v>5.168</v>
      </c>
      <c r="X480" s="77">
        <v>0.00036</v>
      </c>
      <c r="Y480" s="77">
        <f>$X$480*$K$480</f>
        <v>0.00144</v>
      </c>
      <c r="Z480" s="77">
        <v>0</v>
      </c>
      <c r="AA480" s="78">
        <f>$Z$480*$K$480</f>
        <v>0</v>
      </c>
      <c r="AR480" s="5" t="s">
        <v>221</v>
      </c>
      <c r="AT480" s="5" t="s">
        <v>94</v>
      </c>
      <c r="AU480" s="5" t="s">
        <v>53</v>
      </c>
      <c r="AY480" s="5" t="s">
        <v>93</v>
      </c>
      <c r="BE480" s="79">
        <f>IF($U$480="základní",$N$480,0)</f>
        <v>0</v>
      </c>
      <c r="BF480" s="79">
        <f>IF($U$480="snížená",$N$480,0)</f>
        <v>0</v>
      </c>
      <c r="BG480" s="79">
        <f>IF($U$480="zákl. přenesená",$N$480,0)</f>
        <v>0</v>
      </c>
      <c r="BH480" s="79">
        <f>IF($U$480="sníž. přenesená",$N$480,0)</f>
        <v>0</v>
      </c>
      <c r="BI480" s="79">
        <f>IF($U$480="nulová",$N$480,0)</f>
        <v>0</v>
      </c>
      <c r="BJ480" s="5" t="s">
        <v>12</v>
      </c>
      <c r="BK480" s="79">
        <f>ROUND($L$480*$K$480,2)</f>
        <v>0</v>
      </c>
      <c r="BL480" s="5" t="s">
        <v>221</v>
      </c>
    </row>
    <row r="481" spans="2:51" s="5" customFormat="1" ht="15.75" customHeight="1">
      <c r="B481" s="80"/>
      <c r="E481" s="81"/>
      <c r="F481" s="136" t="s">
        <v>207</v>
      </c>
      <c r="G481" s="137"/>
      <c r="H481" s="137"/>
      <c r="I481" s="137"/>
      <c r="K481" s="81"/>
      <c r="R481" s="82"/>
      <c r="T481" s="83"/>
      <c r="AA481" s="84"/>
      <c r="AT481" s="81" t="s">
        <v>100</v>
      </c>
      <c r="AU481" s="81" t="s">
        <v>53</v>
      </c>
      <c r="AV481" s="81" t="s">
        <v>12</v>
      </c>
      <c r="AW481" s="81" t="s">
        <v>63</v>
      </c>
      <c r="AX481" s="81" t="s">
        <v>49</v>
      </c>
      <c r="AY481" s="81" t="s">
        <v>93</v>
      </c>
    </row>
    <row r="482" spans="2:51" s="5" customFormat="1" ht="15.75" customHeight="1">
      <c r="B482" s="80"/>
      <c r="E482" s="81"/>
      <c r="F482" s="136" t="s">
        <v>383</v>
      </c>
      <c r="G482" s="137"/>
      <c r="H482" s="137"/>
      <c r="I482" s="137"/>
      <c r="K482" s="81"/>
      <c r="R482" s="82"/>
      <c r="T482" s="83"/>
      <c r="AA482" s="84"/>
      <c r="AT482" s="81" t="s">
        <v>100</v>
      </c>
      <c r="AU482" s="81" t="s">
        <v>53</v>
      </c>
      <c r="AV482" s="81" t="s">
        <v>12</v>
      </c>
      <c r="AW482" s="81" t="s">
        <v>63</v>
      </c>
      <c r="AX482" s="81" t="s">
        <v>49</v>
      </c>
      <c r="AY482" s="81" t="s">
        <v>93</v>
      </c>
    </row>
    <row r="483" spans="2:51" s="5" customFormat="1" ht="15.75" customHeight="1">
      <c r="B483" s="80"/>
      <c r="E483" s="81"/>
      <c r="F483" s="136" t="s">
        <v>280</v>
      </c>
      <c r="G483" s="137"/>
      <c r="H483" s="137"/>
      <c r="I483" s="137"/>
      <c r="K483" s="81"/>
      <c r="R483" s="82"/>
      <c r="T483" s="83"/>
      <c r="AA483" s="84"/>
      <c r="AT483" s="81" t="s">
        <v>100</v>
      </c>
      <c r="AU483" s="81" t="s">
        <v>53</v>
      </c>
      <c r="AV483" s="81" t="s">
        <v>12</v>
      </c>
      <c r="AW483" s="81" t="s">
        <v>63</v>
      </c>
      <c r="AX483" s="81" t="s">
        <v>49</v>
      </c>
      <c r="AY483" s="81" t="s">
        <v>93</v>
      </c>
    </row>
    <row r="484" spans="2:51" s="5" customFormat="1" ht="15.75" customHeight="1">
      <c r="B484" s="85"/>
      <c r="E484" s="86"/>
      <c r="F484" s="138" t="s">
        <v>392</v>
      </c>
      <c r="G484" s="139"/>
      <c r="H484" s="139"/>
      <c r="I484" s="139"/>
      <c r="K484" s="87">
        <v>2</v>
      </c>
      <c r="R484" s="88"/>
      <c r="T484" s="89"/>
      <c r="AA484" s="90"/>
      <c r="AT484" s="86" t="s">
        <v>100</v>
      </c>
      <c r="AU484" s="86" t="s">
        <v>53</v>
      </c>
      <c r="AV484" s="86" t="s">
        <v>53</v>
      </c>
      <c r="AW484" s="86" t="s">
        <v>63</v>
      </c>
      <c r="AX484" s="86" t="s">
        <v>49</v>
      </c>
      <c r="AY484" s="86" t="s">
        <v>93</v>
      </c>
    </row>
    <row r="485" spans="2:51" s="5" customFormat="1" ht="15.75" customHeight="1">
      <c r="B485" s="80"/>
      <c r="E485" s="81"/>
      <c r="F485" s="136" t="s">
        <v>393</v>
      </c>
      <c r="G485" s="137"/>
      <c r="H485" s="137"/>
      <c r="I485" s="137"/>
      <c r="K485" s="81"/>
      <c r="R485" s="82"/>
      <c r="T485" s="83"/>
      <c r="AA485" s="84"/>
      <c r="AT485" s="81" t="s">
        <v>100</v>
      </c>
      <c r="AU485" s="81" t="s">
        <v>53</v>
      </c>
      <c r="AV485" s="81" t="s">
        <v>12</v>
      </c>
      <c r="AW485" s="81" t="s">
        <v>63</v>
      </c>
      <c r="AX485" s="81" t="s">
        <v>49</v>
      </c>
      <c r="AY485" s="81" t="s">
        <v>93</v>
      </c>
    </row>
    <row r="486" spans="2:51" s="5" customFormat="1" ht="15.75" customHeight="1">
      <c r="B486" s="80"/>
      <c r="E486" s="81"/>
      <c r="F486" s="136" t="s">
        <v>280</v>
      </c>
      <c r="G486" s="137"/>
      <c r="H486" s="137"/>
      <c r="I486" s="137"/>
      <c r="K486" s="81"/>
      <c r="R486" s="82"/>
      <c r="T486" s="83"/>
      <c r="AA486" s="84"/>
      <c r="AT486" s="81" t="s">
        <v>100</v>
      </c>
      <c r="AU486" s="81" t="s">
        <v>53</v>
      </c>
      <c r="AV486" s="81" t="s">
        <v>12</v>
      </c>
      <c r="AW486" s="81" t="s">
        <v>63</v>
      </c>
      <c r="AX486" s="81" t="s">
        <v>49</v>
      </c>
      <c r="AY486" s="81" t="s">
        <v>93</v>
      </c>
    </row>
    <row r="487" spans="2:51" s="5" customFormat="1" ht="15.75" customHeight="1">
      <c r="B487" s="85"/>
      <c r="E487" s="86"/>
      <c r="F487" s="138" t="s">
        <v>392</v>
      </c>
      <c r="G487" s="139"/>
      <c r="H487" s="139"/>
      <c r="I487" s="139"/>
      <c r="K487" s="87">
        <v>2</v>
      </c>
      <c r="R487" s="88"/>
      <c r="T487" s="89"/>
      <c r="AA487" s="90"/>
      <c r="AT487" s="86" t="s">
        <v>100</v>
      </c>
      <c r="AU487" s="86" t="s">
        <v>53</v>
      </c>
      <c r="AV487" s="86" t="s">
        <v>53</v>
      </c>
      <c r="AW487" s="86" t="s">
        <v>63</v>
      </c>
      <c r="AX487" s="86" t="s">
        <v>49</v>
      </c>
      <c r="AY487" s="86" t="s">
        <v>93</v>
      </c>
    </row>
    <row r="488" spans="2:51" s="5" customFormat="1" ht="15.75" customHeight="1">
      <c r="B488" s="91"/>
      <c r="E488" s="92"/>
      <c r="F488" s="140" t="s">
        <v>108</v>
      </c>
      <c r="G488" s="141"/>
      <c r="H488" s="141"/>
      <c r="I488" s="141"/>
      <c r="K488" s="93">
        <v>4</v>
      </c>
      <c r="R488" s="94"/>
      <c r="T488" s="95"/>
      <c r="AA488" s="96"/>
      <c r="AT488" s="92" t="s">
        <v>100</v>
      </c>
      <c r="AU488" s="92" t="s">
        <v>53</v>
      </c>
      <c r="AV488" s="92" t="s">
        <v>98</v>
      </c>
      <c r="AW488" s="92" t="s">
        <v>63</v>
      </c>
      <c r="AX488" s="92" t="s">
        <v>12</v>
      </c>
      <c r="AY488" s="92" t="s">
        <v>93</v>
      </c>
    </row>
    <row r="489" spans="2:64" s="5" customFormat="1" ht="27" customHeight="1">
      <c r="B489" s="18"/>
      <c r="C489" s="72" t="s">
        <v>397</v>
      </c>
      <c r="D489" s="72" t="s">
        <v>94</v>
      </c>
      <c r="E489" s="73" t="s">
        <v>398</v>
      </c>
      <c r="F489" s="133" t="s">
        <v>399</v>
      </c>
      <c r="G489" s="134"/>
      <c r="H489" s="134"/>
      <c r="I489" s="134"/>
      <c r="J489" s="74" t="s">
        <v>145</v>
      </c>
      <c r="K489" s="75">
        <v>2</v>
      </c>
      <c r="L489" s="135"/>
      <c r="M489" s="134"/>
      <c r="N489" s="135">
        <f>ROUND($L$489*$K$489,2)</f>
        <v>0</v>
      </c>
      <c r="O489" s="134"/>
      <c r="P489" s="134"/>
      <c r="Q489" s="134"/>
      <c r="R489" s="19"/>
      <c r="T489" s="76"/>
      <c r="U489" s="22" t="s">
        <v>38</v>
      </c>
      <c r="V489" s="77">
        <v>2.128</v>
      </c>
      <c r="W489" s="77">
        <f>$V$489*$K$489</f>
        <v>4.256</v>
      </c>
      <c r="X489" s="77">
        <v>0.0006</v>
      </c>
      <c r="Y489" s="77">
        <f>$X$489*$K$489</f>
        <v>0.0012</v>
      </c>
      <c r="Z489" s="77">
        <v>0</v>
      </c>
      <c r="AA489" s="78">
        <f>$Z$489*$K$489</f>
        <v>0</v>
      </c>
      <c r="AR489" s="5" t="s">
        <v>221</v>
      </c>
      <c r="AT489" s="5" t="s">
        <v>94</v>
      </c>
      <c r="AU489" s="5" t="s">
        <v>53</v>
      </c>
      <c r="AY489" s="5" t="s">
        <v>93</v>
      </c>
      <c r="BE489" s="79">
        <f>IF($U$489="základní",$N$489,0)</f>
        <v>0</v>
      </c>
      <c r="BF489" s="79">
        <f>IF($U$489="snížená",$N$489,0)</f>
        <v>0</v>
      </c>
      <c r="BG489" s="79">
        <f>IF($U$489="zákl. přenesená",$N$489,0)</f>
        <v>0</v>
      </c>
      <c r="BH489" s="79">
        <f>IF($U$489="sníž. přenesená",$N$489,0)</f>
        <v>0</v>
      </c>
      <c r="BI489" s="79">
        <f>IF($U$489="nulová",$N$489,0)</f>
        <v>0</v>
      </c>
      <c r="BJ489" s="5" t="s">
        <v>12</v>
      </c>
      <c r="BK489" s="79">
        <f>ROUND($L$489*$K$489,2)</f>
        <v>0</v>
      </c>
      <c r="BL489" s="5" t="s">
        <v>221</v>
      </c>
    </row>
    <row r="490" spans="2:51" s="5" customFormat="1" ht="15.75" customHeight="1">
      <c r="B490" s="80"/>
      <c r="E490" s="81"/>
      <c r="F490" s="136" t="s">
        <v>306</v>
      </c>
      <c r="G490" s="137"/>
      <c r="H490" s="137"/>
      <c r="I490" s="137"/>
      <c r="K490" s="81"/>
      <c r="R490" s="82"/>
      <c r="T490" s="83"/>
      <c r="AA490" s="84"/>
      <c r="AT490" s="81" t="s">
        <v>100</v>
      </c>
      <c r="AU490" s="81" t="s">
        <v>53</v>
      </c>
      <c r="AV490" s="81" t="s">
        <v>12</v>
      </c>
      <c r="AW490" s="81" t="s">
        <v>63</v>
      </c>
      <c r="AX490" s="81" t="s">
        <v>49</v>
      </c>
      <c r="AY490" s="81" t="s">
        <v>93</v>
      </c>
    </row>
    <row r="491" spans="2:51" s="5" customFormat="1" ht="15.75" customHeight="1">
      <c r="B491" s="80"/>
      <c r="E491" s="81"/>
      <c r="F491" s="136" t="s">
        <v>400</v>
      </c>
      <c r="G491" s="137"/>
      <c r="H491" s="137"/>
      <c r="I491" s="137"/>
      <c r="K491" s="81"/>
      <c r="R491" s="82"/>
      <c r="T491" s="83"/>
      <c r="AA491" s="84"/>
      <c r="AT491" s="81" t="s">
        <v>100</v>
      </c>
      <c r="AU491" s="81" t="s">
        <v>53</v>
      </c>
      <c r="AV491" s="81" t="s">
        <v>12</v>
      </c>
      <c r="AW491" s="81" t="s">
        <v>63</v>
      </c>
      <c r="AX491" s="81" t="s">
        <v>49</v>
      </c>
      <c r="AY491" s="81" t="s">
        <v>93</v>
      </c>
    </row>
    <row r="492" spans="2:51" s="5" customFormat="1" ht="15.75" customHeight="1">
      <c r="B492" s="85"/>
      <c r="E492" s="86"/>
      <c r="F492" s="138" t="s">
        <v>53</v>
      </c>
      <c r="G492" s="139"/>
      <c r="H492" s="139"/>
      <c r="I492" s="139"/>
      <c r="K492" s="87">
        <v>2</v>
      </c>
      <c r="R492" s="88"/>
      <c r="T492" s="89"/>
      <c r="AA492" s="90"/>
      <c r="AT492" s="86" t="s">
        <v>100</v>
      </c>
      <c r="AU492" s="86" t="s">
        <v>53</v>
      </c>
      <c r="AV492" s="86" t="s">
        <v>53</v>
      </c>
      <c r="AW492" s="86" t="s">
        <v>63</v>
      </c>
      <c r="AX492" s="86" t="s">
        <v>12</v>
      </c>
      <c r="AY492" s="86" t="s">
        <v>93</v>
      </c>
    </row>
    <row r="493" spans="2:64" s="5" customFormat="1" ht="27" customHeight="1">
      <c r="B493" s="18"/>
      <c r="C493" s="72" t="s">
        <v>401</v>
      </c>
      <c r="D493" s="72" t="s">
        <v>94</v>
      </c>
      <c r="E493" s="73" t="s">
        <v>402</v>
      </c>
      <c r="F493" s="133" t="s">
        <v>403</v>
      </c>
      <c r="G493" s="134"/>
      <c r="H493" s="134"/>
      <c r="I493" s="134"/>
      <c r="J493" s="74" t="s">
        <v>145</v>
      </c>
      <c r="K493" s="75">
        <v>2</v>
      </c>
      <c r="L493" s="135"/>
      <c r="M493" s="134"/>
      <c r="N493" s="135">
        <f>ROUND($L$493*$K$493,2)</f>
        <v>0</v>
      </c>
      <c r="O493" s="134"/>
      <c r="P493" s="134"/>
      <c r="Q493" s="134"/>
      <c r="R493" s="19"/>
      <c r="T493" s="76"/>
      <c r="U493" s="22" t="s">
        <v>38</v>
      </c>
      <c r="V493" s="77">
        <v>2.891</v>
      </c>
      <c r="W493" s="77">
        <f>$V$493*$K$493</f>
        <v>5.782</v>
      </c>
      <c r="X493" s="77">
        <v>0.00081</v>
      </c>
      <c r="Y493" s="77">
        <f>$X$493*$K$493</f>
        <v>0.00162</v>
      </c>
      <c r="Z493" s="77">
        <v>0</v>
      </c>
      <c r="AA493" s="78">
        <f>$Z$493*$K$493</f>
        <v>0</v>
      </c>
      <c r="AR493" s="5" t="s">
        <v>221</v>
      </c>
      <c r="AT493" s="5" t="s">
        <v>94</v>
      </c>
      <c r="AU493" s="5" t="s">
        <v>53</v>
      </c>
      <c r="AY493" s="5" t="s">
        <v>93</v>
      </c>
      <c r="BE493" s="79">
        <f>IF($U$493="základní",$N$493,0)</f>
        <v>0</v>
      </c>
      <c r="BF493" s="79">
        <f>IF($U$493="snížená",$N$493,0)</f>
        <v>0</v>
      </c>
      <c r="BG493" s="79">
        <f>IF($U$493="zákl. přenesená",$N$493,0)</f>
        <v>0</v>
      </c>
      <c r="BH493" s="79">
        <f>IF($U$493="sníž. přenesená",$N$493,0)</f>
        <v>0</v>
      </c>
      <c r="BI493" s="79">
        <f>IF($U$493="nulová",$N$493,0)</f>
        <v>0</v>
      </c>
      <c r="BJ493" s="5" t="s">
        <v>12</v>
      </c>
      <c r="BK493" s="79">
        <f>ROUND($L$493*$K$493,2)</f>
        <v>0</v>
      </c>
      <c r="BL493" s="5" t="s">
        <v>221</v>
      </c>
    </row>
    <row r="494" spans="2:51" s="5" customFormat="1" ht="15.75" customHeight="1">
      <c r="B494" s="80"/>
      <c r="E494" s="81"/>
      <c r="F494" s="136" t="s">
        <v>306</v>
      </c>
      <c r="G494" s="137"/>
      <c r="H494" s="137"/>
      <c r="I494" s="137"/>
      <c r="K494" s="81"/>
      <c r="R494" s="82"/>
      <c r="T494" s="83"/>
      <c r="AA494" s="84"/>
      <c r="AT494" s="81" t="s">
        <v>100</v>
      </c>
      <c r="AU494" s="81" t="s">
        <v>53</v>
      </c>
      <c r="AV494" s="81" t="s">
        <v>12</v>
      </c>
      <c r="AW494" s="81" t="s">
        <v>63</v>
      </c>
      <c r="AX494" s="81" t="s">
        <v>49</v>
      </c>
      <c r="AY494" s="81" t="s">
        <v>93</v>
      </c>
    </row>
    <row r="495" spans="2:51" s="5" customFormat="1" ht="15.75" customHeight="1">
      <c r="B495" s="80"/>
      <c r="E495" s="81"/>
      <c r="F495" s="136" t="s">
        <v>404</v>
      </c>
      <c r="G495" s="137"/>
      <c r="H495" s="137"/>
      <c r="I495" s="137"/>
      <c r="K495" s="81"/>
      <c r="R495" s="82"/>
      <c r="T495" s="83"/>
      <c r="AA495" s="84"/>
      <c r="AT495" s="81" t="s">
        <v>100</v>
      </c>
      <c r="AU495" s="81" t="s">
        <v>53</v>
      </c>
      <c r="AV495" s="81" t="s">
        <v>12</v>
      </c>
      <c r="AW495" s="81" t="s">
        <v>63</v>
      </c>
      <c r="AX495" s="81" t="s">
        <v>49</v>
      </c>
      <c r="AY495" s="81" t="s">
        <v>93</v>
      </c>
    </row>
    <row r="496" spans="2:51" s="5" customFormat="1" ht="15.75" customHeight="1">
      <c r="B496" s="85"/>
      <c r="E496" s="86"/>
      <c r="F496" s="138" t="s">
        <v>53</v>
      </c>
      <c r="G496" s="139"/>
      <c r="H496" s="139"/>
      <c r="I496" s="139"/>
      <c r="K496" s="87">
        <v>2</v>
      </c>
      <c r="R496" s="88"/>
      <c r="T496" s="89"/>
      <c r="AA496" s="90"/>
      <c r="AT496" s="86" t="s">
        <v>100</v>
      </c>
      <c r="AU496" s="86" t="s">
        <v>53</v>
      </c>
      <c r="AV496" s="86" t="s">
        <v>53</v>
      </c>
      <c r="AW496" s="86" t="s">
        <v>63</v>
      </c>
      <c r="AX496" s="86" t="s">
        <v>12</v>
      </c>
      <c r="AY496" s="86" t="s">
        <v>93</v>
      </c>
    </row>
    <row r="497" spans="2:64" s="5" customFormat="1" ht="27" customHeight="1">
      <c r="B497" s="18"/>
      <c r="C497" s="72" t="s">
        <v>405</v>
      </c>
      <c r="D497" s="72" t="s">
        <v>94</v>
      </c>
      <c r="E497" s="73" t="s">
        <v>406</v>
      </c>
      <c r="F497" s="133" t="s">
        <v>407</v>
      </c>
      <c r="G497" s="134"/>
      <c r="H497" s="134"/>
      <c r="I497" s="134"/>
      <c r="J497" s="74" t="s">
        <v>145</v>
      </c>
      <c r="K497" s="75">
        <v>16</v>
      </c>
      <c r="L497" s="135"/>
      <c r="M497" s="134"/>
      <c r="N497" s="135">
        <f>ROUND($L$497*$K$497,2)</f>
        <v>0</v>
      </c>
      <c r="O497" s="134"/>
      <c r="P497" s="134"/>
      <c r="Q497" s="134"/>
      <c r="R497" s="19"/>
      <c r="T497" s="76"/>
      <c r="U497" s="22" t="s">
        <v>38</v>
      </c>
      <c r="V497" s="77">
        <v>0.455</v>
      </c>
      <c r="W497" s="77">
        <f>$V$497*$K$497</f>
        <v>7.28</v>
      </c>
      <c r="X497" s="77">
        <v>0.00013</v>
      </c>
      <c r="Y497" s="77">
        <f>$X$497*$K$497</f>
        <v>0.00208</v>
      </c>
      <c r="Z497" s="77">
        <v>0</v>
      </c>
      <c r="AA497" s="78">
        <f>$Z$497*$K$497</f>
        <v>0</v>
      </c>
      <c r="AR497" s="5" t="s">
        <v>221</v>
      </c>
      <c r="AT497" s="5" t="s">
        <v>94</v>
      </c>
      <c r="AU497" s="5" t="s">
        <v>53</v>
      </c>
      <c r="AY497" s="5" t="s">
        <v>93</v>
      </c>
      <c r="BE497" s="79">
        <f>IF($U$497="základní",$N$497,0)</f>
        <v>0</v>
      </c>
      <c r="BF497" s="79">
        <f>IF($U$497="snížená",$N$497,0)</f>
        <v>0</v>
      </c>
      <c r="BG497" s="79">
        <f>IF($U$497="zákl. přenesená",$N$497,0)</f>
        <v>0</v>
      </c>
      <c r="BH497" s="79">
        <f>IF($U$497="sníž. přenesená",$N$497,0)</f>
        <v>0</v>
      </c>
      <c r="BI497" s="79">
        <f>IF($U$497="nulová",$N$497,0)</f>
        <v>0</v>
      </c>
      <c r="BJ497" s="5" t="s">
        <v>12</v>
      </c>
      <c r="BK497" s="79">
        <f>ROUND($L$497*$K$497,2)</f>
        <v>0</v>
      </c>
      <c r="BL497" s="5" t="s">
        <v>221</v>
      </c>
    </row>
    <row r="498" spans="2:51" s="5" customFormat="1" ht="15.75" customHeight="1">
      <c r="B498" s="80"/>
      <c r="E498" s="81"/>
      <c r="F498" s="136" t="s">
        <v>207</v>
      </c>
      <c r="G498" s="137"/>
      <c r="H498" s="137"/>
      <c r="I498" s="137"/>
      <c r="K498" s="81"/>
      <c r="R498" s="82"/>
      <c r="T498" s="83"/>
      <c r="AA498" s="84"/>
      <c r="AT498" s="81" t="s">
        <v>100</v>
      </c>
      <c r="AU498" s="81" t="s">
        <v>53</v>
      </c>
      <c r="AV498" s="81" t="s">
        <v>12</v>
      </c>
      <c r="AW498" s="81" t="s">
        <v>63</v>
      </c>
      <c r="AX498" s="81" t="s">
        <v>49</v>
      </c>
      <c r="AY498" s="81" t="s">
        <v>93</v>
      </c>
    </row>
    <row r="499" spans="2:51" s="5" customFormat="1" ht="15.75" customHeight="1">
      <c r="B499" s="80"/>
      <c r="E499" s="81"/>
      <c r="F499" s="136" t="s">
        <v>391</v>
      </c>
      <c r="G499" s="137"/>
      <c r="H499" s="137"/>
      <c r="I499" s="137"/>
      <c r="K499" s="81"/>
      <c r="R499" s="82"/>
      <c r="T499" s="83"/>
      <c r="AA499" s="84"/>
      <c r="AT499" s="81" t="s">
        <v>100</v>
      </c>
      <c r="AU499" s="81" t="s">
        <v>53</v>
      </c>
      <c r="AV499" s="81" t="s">
        <v>12</v>
      </c>
      <c r="AW499" s="81" t="s">
        <v>63</v>
      </c>
      <c r="AX499" s="81" t="s">
        <v>49</v>
      </c>
      <c r="AY499" s="81" t="s">
        <v>93</v>
      </c>
    </row>
    <row r="500" spans="2:51" s="5" customFormat="1" ht="15.75" customHeight="1">
      <c r="B500" s="80"/>
      <c r="E500" s="81"/>
      <c r="F500" s="136" t="s">
        <v>264</v>
      </c>
      <c r="G500" s="137"/>
      <c r="H500" s="137"/>
      <c r="I500" s="137"/>
      <c r="K500" s="81"/>
      <c r="R500" s="82"/>
      <c r="T500" s="83"/>
      <c r="AA500" s="84"/>
      <c r="AT500" s="81" t="s">
        <v>100</v>
      </c>
      <c r="AU500" s="81" t="s">
        <v>53</v>
      </c>
      <c r="AV500" s="81" t="s">
        <v>12</v>
      </c>
      <c r="AW500" s="81" t="s">
        <v>63</v>
      </c>
      <c r="AX500" s="81" t="s">
        <v>49</v>
      </c>
      <c r="AY500" s="81" t="s">
        <v>93</v>
      </c>
    </row>
    <row r="501" spans="2:51" s="5" customFormat="1" ht="15.75" customHeight="1">
      <c r="B501" s="85"/>
      <c r="E501" s="86"/>
      <c r="F501" s="138" t="s">
        <v>392</v>
      </c>
      <c r="G501" s="139"/>
      <c r="H501" s="139"/>
      <c r="I501" s="139"/>
      <c r="K501" s="87">
        <v>2</v>
      </c>
      <c r="R501" s="88"/>
      <c r="T501" s="89"/>
      <c r="AA501" s="90"/>
      <c r="AT501" s="86" t="s">
        <v>100</v>
      </c>
      <c r="AU501" s="86" t="s">
        <v>53</v>
      </c>
      <c r="AV501" s="86" t="s">
        <v>53</v>
      </c>
      <c r="AW501" s="86" t="s">
        <v>63</v>
      </c>
      <c r="AX501" s="86" t="s">
        <v>49</v>
      </c>
      <c r="AY501" s="86" t="s">
        <v>93</v>
      </c>
    </row>
    <row r="502" spans="2:51" s="5" customFormat="1" ht="15.75" customHeight="1">
      <c r="B502" s="80"/>
      <c r="E502" s="81"/>
      <c r="F502" s="136" t="s">
        <v>266</v>
      </c>
      <c r="G502" s="137"/>
      <c r="H502" s="137"/>
      <c r="I502" s="137"/>
      <c r="K502" s="81"/>
      <c r="R502" s="82"/>
      <c r="T502" s="83"/>
      <c r="AA502" s="84"/>
      <c r="AT502" s="81" t="s">
        <v>100</v>
      </c>
      <c r="AU502" s="81" t="s">
        <v>53</v>
      </c>
      <c r="AV502" s="81" t="s">
        <v>12</v>
      </c>
      <c r="AW502" s="81" t="s">
        <v>63</v>
      </c>
      <c r="AX502" s="81" t="s">
        <v>49</v>
      </c>
      <c r="AY502" s="81" t="s">
        <v>93</v>
      </c>
    </row>
    <row r="503" spans="2:51" s="5" customFormat="1" ht="15.75" customHeight="1">
      <c r="B503" s="85"/>
      <c r="E503" s="86"/>
      <c r="F503" s="138" t="s">
        <v>392</v>
      </c>
      <c r="G503" s="139"/>
      <c r="H503" s="139"/>
      <c r="I503" s="139"/>
      <c r="K503" s="87">
        <v>2</v>
      </c>
      <c r="R503" s="88"/>
      <c r="T503" s="89"/>
      <c r="AA503" s="90"/>
      <c r="AT503" s="86" t="s">
        <v>100</v>
      </c>
      <c r="AU503" s="86" t="s">
        <v>53</v>
      </c>
      <c r="AV503" s="86" t="s">
        <v>53</v>
      </c>
      <c r="AW503" s="86" t="s">
        <v>63</v>
      </c>
      <c r="AX503" s="86" t="s">
        <v>49</v>
      </c>
      <c r="AY503" s="86" t="s">
        <v>93</v>
      </c>
    </row>
    <row r="504" spans="2:51" s="5" customFormat="1" ht="15.75" customHeight="1">
      <c r="B504" s="80"/>
      <c r="E504" s="81"/>
      <c r="F504" s="136" t="s">
        <v>268</v>
      </c>
      <c r="G504" s="137"/>
      <c r="H504" s="137"/>
      <c r="I504" s="137"/>
      <c r="K504" s="81"/>
      <c r="R504" s="82"/>
      <c r="T504" s="83"/>
      <c r="AA504" s="84"/>
      <c r="AT504" s="81" t="s">
        <v>100</v>
      </c>
      <c r="AU504" s="81" t="s">
        <v>53</v>
      </c>
      <c r="AV504" s="81" t="s">
        <v>12</v>
      </c>
      <c r="AW504" s="81" t="s">
        <v>63</v>
      </c>
      <c r="AX504" s="81" t="s">
        <v>49</v>
      </c>
      <c r="AY504" s="81" t="s">
        <v>93</v>
      </c>
    </row>
    <row r="505" spans="2:51" s="5" customFormat="1" ht="15.75" customHeight="1">
      <c r="B505" s="85"/>
      <c r="E505" s="86"/>
      <c r="F505" s="138" t="s">
        <v>392</v>
      </c>
      <c r="G505" s="139"/>
      <c r="H505" s="139"/>
      <c r="I505" s="139"/>
      <c r="K505" s="87">
        <v>2</v>
      </c>
      <c r="R505" s="88"/>
      <c r="T505" s="89"/>
      <c r="AA505" s="90"/>
      <c r="AT505" s="86" t="s">
        <v>100</v>
      </c>
      <c r="AU505" s="86" t="s">
        <v>53</v>
      </c>
      <c r="AV505" s="86" t="s">
        <v>53</v>
      </c>
      <c r="AW505" s="86" t="s">
        <v>63</v>
      </c>
      <c r="AX505" s="86" t="s">
        <v>49</v>
      </c>
      <c r="AY505" s="86" t="s">
        <v>93</v>
      </c>
    </row>
    <row r="506" spans="2:51" s="5" customFormat="1" ht="15.75" customHeight="1">
      <c r="B506" s="80"/>
      <c r="E506" s="81"/>
      <c r="F506" s="136" t="s">
        <v>393</v>
      </c>
      <c r="G506" s="137"/>
      <c r="H506" s="137"/>
      <c r="I506" s="137"/>
      <c r="K506" s="81"/>
      <c r="R506" s="82"/>
      <c r="T506" s="83"/>
      <c r="AA506" s="84"/>
      <c r="AT506" s="81" t="s">
        <v>100</v>
      </c>
      <c r="AU506" s="81" t="s">
        <v>53</v>
      </c>
      <c r="AV506" s="81" t="s">
        <v>12</v>
      </c>
      <c r="AW506" s="81" t="s">
        <v>63</v>
      </c>
      <c r="AX506" s="81" t="s">
        <v>49</v>
      </c>
      <c r="AY506" s="81" t="s">
        <v>93</v>
      </c>
    </row>
    <row r="507" spans="2:51" s="5" customFormat="1" ht="15.75" customHeight="1">
      <c r="B507" s="80"/>
      <c r="E507" s="81"/>
      <c r="F507" s="136" t="s">
        <v>264</v>
      </c>
      <c r="G507" s="137"/>
      <c r="H507" s="137"/>
      <c r="I507" s="137"/>
      <c r="K507" s="81"/>
      <c r="R507" s="82"/>
      <c r="T507" s="83"/>
      <c r="AA507" s="84"/>
      <c r="AT507" s="81" t="s">
        <v>100</v>
      </c>
      <c r="AU507" s="81" t="s">
        <v>53</v>
      </c>
      <c r="AV507" s="81" t="s">
        <v>12</v>
      </c>
      <c r="AW507" s="81" t="s">
        <v>63</v>
      </c>
      <c r="AX507" s="81" t="s">
        <v>49</v>
      </c>
      <c r="AY507" s="81" t="s">
        <v>93</v>
      </c>
    </row>
    <row r="508" spans="2:51" s="5" customFormat="1" ht="15.75" customHeight="1">
      <c r="B508" s="85"/>
      <c r="E508" s="86"/>
      <c r="F508" s="138" t="s">
        <v>394</v>
      </c>
      <c r="G508" s="139"/>
      <c r="H508" s="139"/>
      <c r="I508" s="139"/>
      <c r="K508" s="87">
        <v>4</v>
      </c>
      <c r="R508" s="88"/>
      <c r="T508" s="89"/>
      <c r="AA508" s="90"/>
      <c r="AT508" s="86" t="s">
        <v>100</v>
      </c>
      <c r="AU508" s="86" t="s">
        <v>53</v>
      </c>
      <c r="AV508" s="86" t="s">
        <v>53</v>
      </c>
      <c r="AW508" s="86" t="s">
        <v>63</v>
      </c>
      <c r="AX508" s="86" t="s">
        <v>49</v>
      </c>
      <c r="AY508" s="86" t="s">
        <v>93</v>
      </c>
    </row>
    <row r="509" spans="2:51" s="5" customFormat="1" ht="15.75" customHeight="1">
      <c r="B509" s="80"/>
      <c r="E509" s="81"/>
      <c r="F509" s="136" t="s">
        <v>266</v>
      </c>
      <c r="G509" s="137"/>
      <c r="H509" s="137"/>
      <c r="I509" s="137"/>
      <c r="K509" s="81"/>
      <c r="R509" s="82"/>
      <c r="T509" s="83"/>
      <c r="AA509" s="84"/>
      <c r="AT509" s="81" t="s">
        <v>100</v>
      </c>
      <c r="AU509" s="81" t="s">
        <v>53</v>
      </c>
      <c r="AV509" s="81" t="s">
        <v>12</v>
      </c>
      <c r="AW509" s="81" t="s">
        <v>63</v>
      </c>
      <c r="AX509" s="81" t="s">
        <v>49</v>
      </c>
      <c r="AY509" s="81" t="s">
        <v>93</v>
      </c>
    </row>
    <row r="510" spans="2:51" s="5" customFormat="1" ht="15.75" customHeight="1">
      <c r="B510" s="85"/>
      <c r="E510" s="86"/>
      <c r="F510" s="138" t="s">
        <v>392</v>
      </c>
      <c r="G510" s="139"/>
      <c r="H510" s="139"/>
      <c r="I510" s="139"/>
      <c r="K510" s="87">
        <v>2</v>
      </c>
      <c r="R510" s="88"/>
      <c r="T510" s="89"/>
      <c r="AA510" s="90"/>
      <c r="AT510" s="86" t="s">
        <v>100</v>
      </c>
      <c r="AU510" s="86" t="s">
        <v>53</v>
      </c>
      <c r="AV510" s="86" t="s">
        <v>53</v>
      </c>
      <c r="AW510" s="86" t="s">
        <v>63</v>
      </c>
      <c r="AX510" s="86" t="s">
        <v>49</v>
      </c>
      <c r="AY510" s="86" t="s">
        <v>93</v>
      </c>
    </row>
    <row r="511" spans="2:51" s="5" customFormat="1" ht="15.75" customHeight="1">
      <c r="B511" s="80"/>
      <c r="E511" s="81"/>
      <c r="F511" s="136" t="s">
        <v>271</v>
      </c>
      <c r="G511" s="137"/>
      <c r="H511" s="137"/>
      <c r="I511" s="137"/>
      <c r="K511" s="81"/>
      <c r="R511" s="82"/>
      <c r="T511" s="83"/>
      <c r="AA511" s="84"/>
      <c r="AT511" s="81" t="s">
        <v>100</v>
      </c>
      <c r="AU511" s="81" t="s">
        <v>53</v>
      </c>
      <c r="AV511" s="81" t="s">
        <v>12</v>
      </c>
      <c r="AW511" s="81" t="s">
        <v>63</v>
      </c>
      <c r="AX511" s="81" t="s">
        <v>49</v>
      </c>
      <c r="AY511" s="81" t="s">
        <v>93</v>
      </c>
    </row>
    <row r="512" spans="2:51" s="5" customFormat="1" ht="15.75" customHeight="1">
      <c r="B512" s="85"/>
      <c r="E512" s="86"/>
      <c r="F512" s="138" t="s">
        <v>392</v>
      </c>
      <c r="G512" s="139"/>
      <c r="H512" s="139"/>
      <c r="I512" s="139"/>
      <c r="K512" s="87">
        <v>2</v>
      </c>
      <c r="R512" s="88"/>
      <c r="T512" s="89"/>
      <c r="AA512" s="90"/>
      <c r="AT512" s="86" t="s">
        <v>100</v>
      </c>
      <c r="AU512" s="86" t="s">
        <v>53</v>
      </c>
      <c r="AV512" s="86" t="s">
        <v>53</v>
      </c>
      <c r="AW512" s="86" t="s">
        <v>63</v>
      </c>
      <c r="AX512" s="86" t="s">
        <v>49</v>
      </c>
      <c r="AY512" s="86" t="s">
        <v>93</v>
      </c>
    </row>
    <row r="513" spans="2:51" s="5" customFormat="1" ht="15.75" customHeight="1">
      <c r="B513" s="80"/>
      <c r="E513" s="81"/>
      <c r="F513" s="136" t="s">
        <v>268</v>
      </c>
      <c r="G513" s="137"/>
      <c r="H513" s="137"/>
      <c r="I513" s="137"/>
      <c r="K513" s="81"/>
      <c r="R513" s="82"/>
      <c r="T513" s="83"/>
      <c r="AA513" s="84"/>
      <c r="AT513" s="81" t="s">
        <v>100</v>
      </c>
      <c r="AU513" s="81" t="s">
        <v>53</v>
      </c>
      <c r="AV513" s="81" t="s">
        <v>12</v>
      </c>
      <c r="AW513" s="81" t="s">
        <v>63</v>
      </c>
      <c r="AX513" s="81" t="s">
        <v>49</v>
      </c>
      <c r="AY513" s="81" t="s">
        <v>93</v>
      </c>
    </row>
    <row r="514" spans="2:51" s="5" customFormat="1" ht="15.75" customHeight="1">
      <c r="B514" s="85"/>
      <c r="E514" s="86"/>
      <c r="F514" s="138" t="s">
        <v>392</v>
      </c>
      <c r="G514" s="139"/>
      <c r="H514" s="139"/>
      <c r="I514" s="139"/>
      <c r="K514" s="87">
        <v>2</v>
      </c>
      <c r="R514" s="88"/>
      <c r="T514" s="89"/>
      <c r="AA514" s="90"/>
      <c r="AT514" s="86" t="s">
        <v>100</v>
      </c>
      <c r="AU514" s="86" t="s">
        <v>53</v>
      </c>
      <c r="AV514" s="86" t="s">
        <v>53</v>
      </c>
      <c r="AW514" s="86" t="s">
        <v>63</v>
      </c>
      <c r="AX514" s="86" t="s">
        <v>49</v>
      </c>
      <c r="AY514" s="86" t="s">
        <v>93</v>
      </c>
    </row>
    <row r="515" spans="2:51" s="5" customFormat="1" ht="15.75" customHeight="1">
      <c r="B515" s="91"/>
      <c r="E515" s="92"/>
      <c r="F515" s="140" t="s">
        <v>108</v>
      </c>
      <c r="G515" s="141"/>
      <c r="H515" s="141"/>
      <c r="I515" s="141"/>
      <c r="K515" s="93">
        <v>16</v>
      </c>
      <c r="R515" s="94"/>
      <c r="T515" s="95"/>
      <c r="AA515" s="96"/>
      <c r="AT515" s="92" t="s">
        <v>100</v>
      </c>
      <c r="AU515" s="92" t="s">
        <v>53</v>
      </c>
      <c r="AV515" s="92" t="s">
        <v>98</v>
      </c>
      <c r="AW515" s="92" t="s">
        <v>63</v>
      </c>
      <c r="AX515" s="92" t="s">
        <v>12</v>
      </c>
      <c r="AY515" s="92" t="s">
        <v>93</v>
      </c>
    </row>
    <row r="516" spans="2:64" s="5" customFormat="1" ht="27" customHeight="1">
      <c r="B516" s="18"/>
      <c r="C516" s="72" t="s">
        <v>408</v>
      </c>
      <c r="D516" s="72" t="s">
        <v>94</v>
      </c>
      <c r="E516" s="73" t="s">
        <v>409</v>
      </c>
      <c r="F516" s="133" t="s">
        <v>410</v>
      </c>
      <c r="G516" s="134"/>
      <c r="H516" s="134"/>
      <c r="I516" s="134"/>
      <c r="J516" s="74" t="s">
        <v>145</v>
      </c>
      <c r="K516" s="75">
        <v>4</v>
      </c>
      <c r="L516" s="135"/>
      <c r="M516" s="134"/>
      <c r="N516" s="135">
        <f>ROUND($L$516*$K$516,2)</f>
        <v>0</v>
      </c>
      <c r="O516" s="134"/>
      <c r="P516" s="134"/>
      <c r="Q516" s="134"/>
      <c r="R516" s="19"/>
      <c r="T516" s="76"/>
      <c r="U516" s="22" t="s">
        <v>38</v>
      </c>
      <c r="V516" s="77">
        <v>0.581</v>
      </c>
      <c r="W516" s="77">
        <f>$V$516*$K$516</f>
        <v>2.324</v>
      </c>
      <c r="X516" s="77">
        <v>0.00016</v>
      </c>
      <c r="Y516" s="77">
        <f>$X$516*$K$516</f>
        <v>0.00064</v>
      </c>
      <c r="Z516" s="77">
        <v>0</v>
      </c>
      <c r="AA516" s="78">
        <f>$Z$516*$K$516</f>
        <v>0</v>
      </c>
      <c r="AR516" s="5" t="s">
        <v>221</v>
      </c>
      <c r="AT516" s="5" t="s">
        <v>94</v>
      </c>
      <c r="AU516" s="5" t="s">
        <v>53</v>
      </c>
      <c r="AY516" s="5" t="s">
        <v>93</v>
      </c>
      <c r="BE516" s="79">
        <f>IF($U$516="základní",$N$516,0)</f>
        <v>0</v>
      </c>
      <c r="BF516" s="79">
        <f>IF($U$516="snížená",$N$516,0)</f>
        <v>0</v>
      </c>
      <c r="BG516" s="79">
        <f>IF($U$516="zákl. přenesená",$N$516,0)</f>
        <v>0</v>
      </c>
      <c r="BH516" s="79">
        <f>IF($U$516="sníž. přenesená",$N$516,0)</f>
        <v>0</v>
      </c>
      <c r="BI516" s="79">
        <f>IF($U$516="nulová",$N$516,0)</f>
        <v>0</v>
      </c>
      <c r="BJ516" s="5" t="s">
        <v>12</v>
      </c>
      <c r="BK516" s="79">
        <f>ROUND($L$516*$K$516,2)</f>
        <v>0</v>
      </c>
      <c r="BL516" s="5" t="s">
        <v>221</v>
      </c>
    </row>
    <row r="517" spans="2:51" s="5" customFormat="1" ht="15.75" customHeight="1">
      <c r="B517" s="80"/>
      <c r="E517" s="81"/>
      <c r="F517" s="136" t="s">
        <v>207</v>
      </c>
      <c r="G517" s="137"/>
      <c r="H517" s="137"/>
      <c r="I517" s="137"/>
      <c r="K517" s="81"/>
      <c r="R517" s="82"/>
      <c r="T517" s="83"/>
      <c r="AA517" s="84"/>
      <c r="AT517" s="81" t="s">
        <v>100</v>
      </c>
      <c r="AU517" s="81" t="s">
        <v>53</v>
      </c>
      <c r="AV517" s="81" t="s">
        <v>12</v>
      </c>
      <c r="AW517" s="81" t="s">
        <v>63</v>
      </c>
      <c r="AX517" s="81" t="s">
        <v>49</v>
      </c>
      <c r="AY517" s="81" t="s">
        <v>93</v>
      </c>
    </row>
    <row r="518" spans="2:51" s="5" customFormat="1" ht="15.75" customHeight="1">
      <c r="B518" s="80"/>
      <c r="E518" s="81"/>
      <c r="F518" s="136" t="s">
        <v>383</v>
      </c>
      <c r="G518" s="137"/>
      <c r="H518" s="137"/>
      <c r="I518" s="137"/>
      <c r="K518" s="81"/>
      <c r="R518" s="82"/>
      <c r="T518" s="83"/>
      <c r="AA518" s="84"/>
      <c r="AT518" s="81" t="s">
        <v>100</v>
      </c>
      <c r="AU518" s="81" t="s">
        <v>53</v>
      </c>
      <c r="AV518" s="81" t="s">
        <v>12</v>
      </c>
      <c r="AW518" s="81" t="s">
        <v>63</v>
      </c>
      <c r="AX518" s="81" t="s">
        <v>49</v>
      </c>
      <c r="AY518" s="81" t="s">
        <v>93</v>
      </c>
    </row>
    <row r="519" spans="2:51" s="5" customFormat="1" ht="15.75" customHeight="1">
      <c r="B519" s="80"/>
      <c r="E519" s="81"/>
      <c r="F519" s="136" t="s">
        <v>280</v>
      </c>
      <c r="G519" s="137"/>
      <c r="H519" s="137"/>
      <c r="I519" s="137"/>
      <c r="K519" s="81"/>
      <c r="R519" s="82"/>
      <c r="T519" s="83"/>
      <c r="AA519" s="84"/>
      <c r="AT519" s="81" t="s">
        <v>100</v>
      </c>
      <c r="AU519" s="81" t="s">
        <v>53</v>
      </c>
      <c r="AV519" s="81" t="s">
        <v>12</v>
      </c>
      <c r="AW519" s="81" t="s">
        <v>63</v>
      </c>
      <c r="AX519" s="81" t="s">
        <v>49</v>
      </c>
      <c r="AY519" s="81" t="s">
        <v>93</v>
      </c>
    </row>
    <row r="520" spans="2:51" s="5" customFormat="1" ht="15.75" customHeight="1">
      <c r="B520" s="85"/>
      <c r="E520" s="86"/>
      <c r="F520" s="138" t="s">
        <v>392</v>
      </c>
      <c r="G520" s="139"/>
      <c r="H520" s="139"/>
      <c r="I520" s="139"/>
      <c r="K520" s="87">
        <v>2</v>
      </c>
      <c r="R520" s="88"/>
      <c r="T520" s="89"/>
      <c r="AA520" s="90"/>
      <c r="AT520" s="86" t="s">
        <v>100</v>
      </c>
      <c r="AU520" s="86" t="s">
        <v>53</v>
      </c>
      <c r="AV520" s="86" t="s">
        <v>53</v>
      </c>
      <c r="AW520" s="86" t="s">
        <v>63</v>
      </c>
      <c r="AX520" s="86" t="s">
        <v>49</v>
      </c>
      <c r="AY520" s="86" t="s">
        <v>93</v>
      </c>
    </row>
    <row r="521" spans="2:51" s="5" customFormat="1" ht="15.75" customHeight="1">
      <c r="B521" s="80"/>
      <c r="E521" s="81"/>
      <c r="F521" s="136" t="s">
        <v>393</v>
      </c>
      <c r="G521" s="137"/>
      <c r="H521" s="137"/>
      <c r="I521" s="137"/>
      <c r="K521" s="81"/>
      <c r="R521" s="82"/>
      <c r="T521" s="83"/>
      <c r="AA521" s="84"/>
      <c r="AT521" s="81" t="s">
        <v>100</v>
      </c>
      <c r="AU521" s="81" t="s">
        <v>53</v>
      </c>
      <c r="AV521" s="81" t="s">
        <v>12</v>
      </c>
      <c r="AW521" s="81" t="s">
        <v>63</v>
      </c>
      <c r="AX521" s="81" t="s">
        <v>49</v>
      </c>
      <c r="AY521" s="81" t="s">
        <v>93</v>
      </c>
    </row>
    <row r="522" spans="2:51" s="5" customFormat="1" ht="15.75" customHeight="1">
      <c r="B522" s="80"/>
      <c r="E522" s="81"/>
      <c r="F522" s="136" t="s">
        <v>280</v>
      </c>
      <c r="G522" s="137"/>
      <c r="H522" s="137"/>
      <c r="I522" s="137"/>
      <c r="K522" s="81"/>
      <c r="R522" s="82"/>
      <c r="T522" s="83"/>
      <c r="AA522" s="84"/>
      <c r="AT522" s="81" t="s">
        <v>100</v>
      </c>
      <c r="AU522" s="81" t="s">
        <v>53</v>
      </c>
      <c r="AV522" s="81" t="s">
        <v>12</v>
      </c>
      <c r="AW522" s="81" t="s">
        <v>63</v>
      </c>
      <c r="AX522" s="81" t="s">
        <v>49</v>
      </c>
      <c r="AY522" s="81" t="s">
        <v>93</v>
      </c>
    </row>
    <row r="523" spans="2:51" s="5" customFormat="1" ht="15.75" customHeight="1">
      <c r="B523" s="85"/>
      <c r="E523" s="86"/>
      <c r="F523" s="138" t="s">
        <v>392</v>
      </c>
      <c r="G523" s="139"/>
      <c r="H523" s="139"/>
      <c r="I523" s="139"/>
      <c r="K523" s="87">
        <v>2</v>
      </c>
      <c r="R523" s="88"/>
      <c r="T523" s="89"/>
      <c r="AA523" s="90"/>
      <c r="AT523" s="86" t="s">
        <v>100</v>
      </c>
      <c r="AU523" s="86" t="s">
        <v>53</v>
      </c>
      <c r="AV523" s="86" t="s">
        <v>53</v>
      </c>
      <c r="AW523" s="86" t="s">
        <v>63</v>
      </c>
      <c r="AX523" s="86" t="s">
        <v>49</v>
      </c>
      <c r="AY523" s="86" t="s">
        <v>93</v>
      </c>
    </row>
    <row r="524" spans="2:51" s="5" customFormat="1" ht="15.75" customHeight="1">
      <c r="B524" s="91"/>
      <c r="E524" s="92"/>
      <c r="F524" s="140" t="s">
        <v>108</v>
      </c>
      <c r="G524" s="141"/>
      <c r="H524" s="141"/>
      <c r="I524" s="141"/>
      <c r="K524" s="93">
        <v>4</v>
      </c>
      <c r="R524" s="94"/>
      <c r="T524" s="95"/>
      <c r="AA524" s="96"/>
      <c r="AT524" s="92" t="s">
        <v>100</v>
      </c>
      <c r="AU524" s="92" t="s">
        <v>53</v>
      </c>
      <c r="AV524" s="92" t="s">
        <v>98</v>
      </c>
      <c r="AW524" s="92" t="s">
        <v>63</v>
      </c>
      <c r="AX524" s="92" t="s">
        <v>12</v>
      </c>
      <c r="AY524" s="92" t="s">
        <v>93</v>
      </c>
    </row>
    <row r="525" spans="2:64" s="5" customFormat="1" ht="27" customHeight="1">
      <c r="B525" s="18"/>
      <c r="C525" s="72" t="s">
        <v>411</v>
      </c>
      <c r="D525" s="72" t="s">
        <v>94</v>
      </c>
      <c r="E525" s="73" t="s">
        <v>412</v>
      </c>
      <c r="F525" s="133" t="s">
        <v>413</v>
      </c>
      <c r="G525" s="134"/>
      <c r="H525" s="134"/>
      <c r="I525" s="134"/>
      <c r="J525" s="74" t="s">
        <v>145</v>
      </c>
      <c r="K525" s="75">
        <v>2</v>
      </c>
      <c r="L525" s="135"/>
      <c r="M525" s="134"/>
      <c r="N525" s="135">
        <f>ROUND($L$525*$K$525,2)</f>
        <v>0</v>
      </c>
      <c r="O525" s="134"/>
      <c r="P525" s="134"/>
      <c r="Q525" s="134"/>
      <c r="R525" s="19"/>
      <c r="T525" s="76"/>
      <c r="U525" s="22" t="s">
        <v>38</v>
      </c>
      <c r="V525" s="77">
        <v>1.761</v>
      </c>
      <c r="W525" s="77">
        <f>$V$525*$K$525</f>
        <v>3.522</v>
      </c>
      <c r="X525" s="77">
        <v>0.0005</v>
      </c>
      <c r="Y525" s="77">
        <f>$X$525*$K$525</f>
        <v>0.001</v>
      </c>
      <c r="Z525" s="77">
        <v>0</v>
      </c>
      <c r="AA525" s="78">
        <f>$Z$525*$K$525</f>
        <v>0</v>
      </c>
      <c r="AR525" s="5" t="s">
        <v>221</v>
      </c>
      <c r="AT525" s="5" t="s">
        <v>94</v>
      </c>
      <c r="AU525" s="5" t="s">
        <v>53</v>
      </c>
      <c r="AY525" s="5" t="s">
        <v>93</v>
      </c>
      <c r="BE525" s="79">
        <f>IF($U$525="základní",$N$525,0)</f>
        <v>0</v>
      </c>
      <c r="BF525" s="79">
        <f>IF($U$525="snížená",$N$525,0)</f>
        <v>0</v>
      </c>
      <c r="BG525" s="79">
        <f>IF($U$525="zákl. přenesená",$N$525,0)</f>
        <v>0</v>
      </c>
      <c r="BH525" s="79">
        <f>IF($U$525="sníž. přenesená",$N$525,0)</f>
        <v>0</v>
      </c>
      <c r="BI525" s="79">
        <f>IF($U$525="nulová",$N$525,0)</f>
        <v>0</v>
      </c>
      <c r="BJ525" s="5" t="s">
        <v>12</v>
      </c>
      <c r="BK525" s="79">
        <f>ROUND($L$525*$K$525,2)</f>
        <v>0</v>
      </c>
      <c r="BL525" s="5" t="s">
        <v>221</v>
      </c>
    </row>
    <row r="526" spans="2:51" s="5" customFormat="1" ht="15.75" customHeight="1">
      <c r="B526" s="80"/>
      <c r="E526" s="81"/>
      <c r="F526" s="136" t="s">
        <v>306</v>
      </c>
      <c r="G526" s="137"/>
      <c r="H526" s="137"/>
      <c r="I526" s="137"/>
      <c r="K526" s="81"/>
      <c r="R526" s="82"/>
      <c r="T526" s="83"/>
      <c r="AA526" s="84"/>
      <c r="AT526" s="81" t="s">
        <v>100</v>
      </c>
      <c r="AU526" s="81" t="s">
        <v>53</v>
      </c>
      <c r="AV526" s="81" t="s">
        <v>12</v>
      </c>
      <c r="AW526" s="81" t="s">
        <v>63</v>
      </c>
      <c r="AX526" s="81" t="s">
        <v>49</v>
      </c>
      <c r="AY526" s="81" t="s">
        <v>93</v>
      </c>
    </row>
    <row r="527" spans="2:51" s="5" customFormat="1" ht="15.75" customHeight="1">
      <c r="B527" s="80"/>
      <c r="E527" s="81"/>
      <c r="F527" s="136" t="s">
        <v>400</v>
      </c>
      <c r="G527" s="137"/>
      <c r="H527" s="137"/>
      <c r="I527" s="137"/>
      <c r="K527" s="81"/>
      <c r="R527" s="82"/>
      <c r="T527" s="83"/>
      <c r="AA527" s="84"/>
      <c r="AT527" s="81" t="s">
        <v>100</v>
      </c>
      <c r="AU527" s="81" t="s">
        <v>53</v>
      </c>
      <c r="AV527" s="81" t="s">
        <v>12</v>
      </c>
      <c r="AW527" s="81" t="s">
        <v>63</v>
      </c>
      <c r="AX527" s="81" t="s">
        <v>49</v>
      </c>
      <c r="AY527" s="81" t="s">
        <v>93</v>
      </c>
    </row>
    <row r="528" spans="2:51" s="5" customFormat="1" ht="15.75" customHeight="1">
      <c r="B528" s="85"/>
      <c r="E528" s="86"/>
      <c r="F528" s="138" t="s">
        <v>53</v>
      </c>
      <c r="G528" s="139"/>
      <c r="H528" s="139"/>
      <c r="I528" s="139"/>
      <c r="K528" s="87">
        <v>2</v>
      </c>
      <c r="R528" s="88"/>
      <c r="T528" s="89"/>
      <c r="AA528" s="90"/>
      <c r="AT528" s="86" t="s">
        <v>100</v>
      </c>
      <c r="AU528" s="86" t="s">
        <v>53</v>
      </c>
      <c r="AV528" s="86" t="s">
        <v>53</v>
      </c>
      <c r="AW528" s="86" t="s">
        <v>63</v>
      </c>
      <c r="AX528" s="86" t="s">
        <v>12</v>
      </c>
      <c r="AY528" s="86" t="s">
        <v>93</v>
      </c>
    </row>
    <row r="529" spans="2:64" s="5" customFormat="1" ht="27" customHeight="1">
      <c r="B529" s="18"/>
      <c r="C529" s="72" t="s">
        <v>414</v>
      </c>
      <c r="D529" s="72" t="s">
        <v>94</v>
      </c>
      <c r="E529" s="73" t="s">
        <v>415</v>
      </c>
      <c r="F529" s="133" t="s">
        <v>416</v>
      </c>
      <c r="G529" s="134"/>
      <c r="H529" s="134"/>
      <c r="I529" s="134"/>
      <c r="J529" s="74" t="s">
        <v>145</v>
      </c>
      <c r="K529" s="75">
        <v>2</v>
      </c>
      <c r="L529" s="135"/>
      <c r="M529" s="134"/>
      <c r="N529" s="135">
        <f>ROUND($L$529*$K$529,2)</f>
        <v>0</v>
      </c>
      <c r="O529" s="134"/>
      <c r="P529" s="134"/>
      <c r="Q529" s="134"/>
      <c r="R529" s="19"/>
      <c r="T529" s="76"/>
      <c r="U529" s="22" t="s">
        <v>38</v>
      </c>
      <c r="V529" s="77">
        <v>2.495</v>
      </c>
      <c r="W529" s="77">
        <f>$V$529*$K$529</f>
        <v>4.99</v>
      </c>
      <c r="X529" s="77">
        <v>0.0007</v>
      </c>
      <c r="Y529" s="77">
        <f>$X$529*$K$529</f>
        <v>0.0014</v>
      </c>
      <c r="Z529" s="77">
        <v>0</v>
      </c>
      <c r="AA529" s="78">
        <f>$Z$529*$K$529</f>
        <v>0</v>
      </c>
      <c r="AR529" s="5" t="s">
        <v>221</v>
      </c>
      <c r="AT529" s="5" t="s">
        <v>94</v>
      </c>
      <c r="AU529" s="5" t="s">
        <v>53</v>
      </c>
      <c r="AY529" s="5" t="s">
        <v>93</v>
      </c>
      <c r="BE529" s="79">
        <f>IF($U$529="základní",$N$529,0)</f>
        <v>0</v>
      </c>
      <c r="BF529" s="79">
        <f>IF($U$529="snížená",$N$529,0)</f>
        <v>0</v>
      </c>
      <c r="BG529" s="79">
        <f>IF($U$529="zákl. přenesená",$N$529,0)</f>
        <v>0</v>
      </c>
      <c r="BH529" s="79">
        <f>IF($U$529="sníž. přenesená",$N$529,0)</f>
        <v>0</v>
      </c>
      <c r="BI529" s="79">
        <f>IF($U$529="nulová",$N$529,0)</f>
        <v>0</v>
      </c>
      <c r="BJ529" s="5" t="s">
        <v>12</v>
      </c>
      <c r="BK529" s="79">
        <f>ROUND($L$529*$K$529,2)</f>
        <v>0</v>
      </c>
      <c r="BL529" s="5" t="s">
        <v>221</v>
      </c>
    </row>
    <row r="530" spans="2:51" s="5" customFormat="1" ht="15.75" customHeight="1">
      <c r="B530" s="80"/>
      <c r="E530" s="81"/>
      <c r="F530" s="136" t="s">
        <v>306</v>
      </c>
      <c r="G530" s="137"/>
      <c r="H530" s="137"/>
      <c r="I530" s="137"/>
      <c r="K530" s="81"/>
      <c r="R530" s="82"/>
      <c r="T530" s="83"/>
      <c r="AA530" s="84"/>
      <c r="AT530" s="81" t="s">
        <v>100</v>
      </c>
      <c r="AU530" s="81" t="s">
        <v>53</v>
      </c>
      <c r="AV530" s="81" t="s">
        <v>12</v>
      </c>
      <c r="AW530" s="81" t="s">
        <v>63</v>
      </c>
      <c r="AX530" s="81" t="s">
        <v>49</v>
      </c>
      <c r="AY530" s="81" t="s">
        <v>93</v>
      </c>
    </row>
    <row r="531" spans="2:51" s="5" customFormat="1" ht="15.75" customHeight="1">
      <c r="B531" s="80"/>
      <c r="E531" s="81"/>
      <c r="F531" s="136" t="s">
        <v>404</v>
      </c>
      <c r="G531" s="137"/>
      <c r="H531" s="137"/>
      <c r="I531" s="137"/>
      <c r="K531" s="81"/>
      <c r="R531" s="82"/>
      <c r="T531" s="83"/>
      <c r="AA531" s="84"/>
      <c r="AT531" s="81" t="s">
        <v>100</v>
      </c>
      <c r="AU531" s="81" t="s">
        <v>53</v>
      </c>
      <c r="AV531" s="81" t="s">
        <v>12</v>
      </c>
      <c r="AW531" s="81" t="s">
        <v>63</v>
      </c>
      <c r="AX531" s="81" t="s">
        <v>49</v>
      </c>
      <c r="AY531" s="81" t="s">
        <v>93</v>
      </c>
    </row>
    <row r="532" spans="2:51" s="5" customFormat="1" ht="15.75" customHeight="1">
      <c r="B532" s="85"/>
      <c r="E532" s="86"/>
      <c r="F532" s="138" t="s">
        <v>53</v>
      </c>
      <c r="G532" s="139"/>
      <c r="H532" s="139"/>
      <c r="I532" s="139"/>
      <c r="K532" s="87">
        <v>2</v>
      </c>
      <c r="R532" s="88"/>
      <c r="T532" s="89"/>
      <c r="AA532" s="90"/>
      <c r="AT532" s="86" t="s">
        <v>100</v>
      </c>
      <c r="AU532" s="86" t="s">
        <v>53</v>
      </c>
      <c r="AV532" s="86" t="s">
        <v>53</v>
      </c>
      <c r="AW532" s="86" t="s">
        <v>63</v>
      </c>
      <c r="AX532" s="86" t="s">
        <v>12</v>
      </c>
      <c r="AY532" s="86" t="s">
        <v>93</v>
      </c>
    </row>
    <row r="533" spans="2:64" s="5" customFormat="1" ht="15.75" customHeight="1">
      <c r="B533" s="18"/>
      <c r="C533" s="72" t="s">
        <v>417</v>
      </c>
      <c r="D533" s="72" t="s">
        <v>94</v>
      </c>
      <c r="E533" s="73" t="s">
        <v>418</v>
      </c>
      <c r="F533" s="133" t="s">
        <v>419</v>
      </c>
      <c r="G533" s="134"/>
      <c r="H533" s="134"/>
      <c r="I533" s="134"/>
      <c r="J533" s="74" t="s">
        <v>145</v>
      </c>
      <c r="K533" s="75">
        <v>5</v>
      </c>
      <c r="L533" s="135"/>
      <c r="M533" s="134"/>
      <c r="N533" s="135">
        <f>ROUND($L$533*$K$533,2)</f>
        <v>0</v>
      </c>
      <c r="O533" s="134"/>
      <c r="P533" s="134"/>
      <c r="Q533" s="134"/>
      <c r="R533" s="19"/>
      <c r="T533" s="76"/>
      <c r="U533" s="22" t="s">
        <v>38</v>
      </c>
      <c r="V533" s="77">
        <v>0.716</v>
      </c>
      <c r="W533" s="77">
        <f>$V$533*$K$533</f>
        <v>3.58</v>
      </c>
      <c r="X533" s="77">
        <v>0.0002</v>
      </c>
      <c r="Y533" s="77">
        <f>$X$533*$K$533</f>
        <v>0.001</v>
      </c>
      <c r="Z533" s="77">
        <v>0</v>
      </c>
      <c r="AA533" s="78">
        <f>$Z$533*$K$533</f>
        <v>0</v>
      </c>
      <c r="AR533" s="5" t="s">
        <v>221</v>
      </c>
      <c r="AT533" s="5" t="s">
        <v>94</v>
      </c>
      <c r="AU533" s="5" t="s">
        <v>53</v>
      </c>
      <c r="AY533" s="5" t="s">
        <v>93</v>
      </c>
      <c r="BE533" s="79">
        <f>IF($U$533="základní",$N$533,0)</f>
        <v>0</v>
      </c>
      <c r="BF533" s="79">
        <f>IF($U$533="snížená",$N$533,0)</f>
        <v>0</v>
      </c>
      <c r="BG533" s="79">
        <f>IF($U$533="zákl. přenesená",$N$533,0)</f>
        <v>0</v>
      </c>
      <c r="BH533" s="79">
        <f>IF($U$533="sníž. přenesená",$N$533,0)</f>
        <v>0</v>
      </c>
      <c r="BI533" s="79">
        <f>IF($U$533="nulová",$N$533,0)</f>
        <v>0</v>
      </c>
      <c r="BJ533" s="5" t="s">
        <v>12</v>
      </c>
      <c r="BK533" s="79">
        <f>ROUND($L$533*$K$533,2)</f>
        <v>0</v>
      </c>
      <c r="BL533" s="5" t="s">
        <v>221</v>
      </c>
    </row>
    <row r="534" spans="2:51" s="5" customFormat="1" ht="15.75" customHeight="1">
      <c r="B534" s="80"/>
      <c r="E534" s="81"/>
      <c r="F534" s="136" t="s">
        <v>306</v>
      </c>
      <c r="G534" s="137"/>
      <c r="H534" s="137"/>
      <c r="I534" s="137"/>
      <c r="K534" s="81"/>
      <c r="R534" s="82"/>
      <c r="T534" s="83"/>
      <c r="AA534" s="84"/>
      <c r="AT534" s="81" t="s">
        <v>100</v>
      </c>
      <c r="AU534" s="81" t="s">
        <v>53</v>
      </c>
      <c r="AV534" s="81" t="s">
        <v>12</v>
      </c>
      <c r="AW534" s="81" t="s">
        <v>63</v>
      </c>
      <c r="AX534" s="81" t="s">
        <v>49</v>
      </c>
      <c r="AY534" s="81" t="s">
        <v>93</v>
      </c>
    </row>
    <row r="535" spans="2:51" s="5" customFormat="1" ht="15.75" customHeight="1">
      <c r="B535" s="80"/>
      <c r="E535" s="81"/>
      <c r="F535" s="136" t="s">
        <v>368</v>
      </c>
      <c r="G535" s="137"/>
      <c r="H535" s="137"/>
      <c r="I535" s="137"/>
      <c r="K535" s="81"/>
      <c r="R535" s="82"/>
      <c r="T535" s="83"/>
      <c r="AA535" s="84"/>
      <c r="AT535" s="81" t="s">
        <v>100</v>
      </c>
      <c r="AU535" s="81" t="s">
        <v>53</v>
      </c>
      <c r="AV535" s="81" t="s">
        <v>12</v>
      </c>
      <c r="AW535" s="81" t="s">
        <v>63</v>
      </c>
      <c r="AX535" s="81" t="s">
        <v>49</v>
      </c>
      <c r="AY535" s="81" t="s">
        <v>93</v>
      </c>
    </row>
    <row r="536" spans="2:51" s="5" customFormat="1" ht="15.75" customHeight="1">
      <c r="B536" s="85"/>
      <c r="E536" s="86"/>
      <c r="F536" s="138" t="s">
        <v>420</v>
      </c>
      <c r="G536" s="139"/>
      <c r="H536" s="139"/>
      <c r="I536" s="139"/>
      <c r="K536" s="87">
        <v>3</v>
      </c>
      <c r="R536" s="88"/>
      <c r="T536" s="89"/>
      <c r="AA536" s="90"/>
      <c r="AT536" s="86" t="s">
        <v>100</v>
      </c>
      <c r="AU536" s="86" t="s">
        <v>53</v>
      </c>
      <c r="AV536" s="86" t="s">
        <v>53</v>
      </c>
      <c r="AW536" s="86" t="s">
        <v>63</v>
      </c>
      <c r="AX536" s="86" t="s">
        <v>49</v>
      </c>
      <c r="AY536" s="86" t="s">
        <v>93</v>
      </c>
    </row>
    <row r="537" spans="2:51" s="5" customFormat="1" ht="15.75" customHeight="1">
      <c r="B537" s="80"/>
      <c r="E537" s="81"/>
      <c r="F537" s="136" t="s">
        <v>369</v>
      </c>
      <c r="G537" s="137"/>
      <c r="H537" s="137"/>
      <c r="I537" s="137"/>
      <c r="K537" s="81"/>
      <c r="R537" s="82"/>
      <c r="T537" s="83"/>
      <c r="AA537" s="84"/>
      <c r="AT537" s="81" t="s">
        <v>100</v>
      </c>
      <c r="AU537" s="81" t="s">
        <v>53</v>
      </c>
      <c r="AV537" s="81" t="s">
        <v>12</v>
      </c>
      <c r="AW537" s="81" t="s">
        <v>63</v>
      </c>
      <c r="AX537" s="81" t="s">
        <v>49</v>
      </c>
      <c r="AY537" s="81" t="s">
        <v>93</v>
      </c>
    </row>
    <row r="538" spans="2:51" s="5" customFormat="1" ht="15.75" customHeight="1">
      <c r="B538" s="85"/>
      <c r="E538" s="86"/>
      <c r="F538" s="138" t="s">
        <v>159</v>
      </c>
      <c r="G538" s="139"/>
      <c r="H538" s="139"/>
      <c r="I538" s="139"/>
      <c r="K538" s="87">
        <v>2</v>
      </c>
      <c r="R538" s="88"/>
      <c r="T538" s="89"/>
      <c r="AA538" s="90"/>
      <c r="AT538" s="86" t="s">
        <v>100</v>
      </c>
      <c r="AU538" s="86" t="s">
        <v>53</v>
      </c>
      <c r="AV538" s="86" t="s">
        <v>53</v>
      </c>
      <c r="AW538" s="86" t="s">
        <v>63</v>
      </c>
      <c r="AX538" s="86" t="s">
        <v>49</v>
      </c>
      <c r="AY538" s="86" t="s">
        <v>93</v>
      </c>
    </row>
    <row r="539" spans="2:51" s="5" customFormat="1" ht="15.75" customHeight="1">
      <c r="B539" s="91"/>
      <c r="E539" s="92"/>
      <c r="F539" s="140" t="s">
        <v>108</v>
      </c>
      <c r="G539" s="141"/>
      <c r="H539" s="141"/>
      <c r="I539" s="141"/>
      <c r="K539" s="93">
        <v>5</v>
      </c>
      <c r="R539" s="94"/>
      <c r="T539" s="95"/>
      <c r="AA539" s="96"/>
      <c r="AT539" s="92" t="s">
        <v>100</v>
      </c>
      <c r="AU539" s="92" t="s">
        <v>53</v>
      </c>
      <c r="AV539" s="92" t="s">
        <v>98</v>
      </c>
      <c r="AW539" s="92" t="s">
        <v>63</v>
      </c>
      <c r="AX539" s="92" t="s">
        <v>12</v>
      </c>
      <c r="AY539" s="92" t="s">
        <v>93</v>
      </c>
    </row>
    <row r="540" spans="2:64" s="5" customFormat="1" ht="27" customHeight="1">
      <c r="B540" s="18"/>
      <c r="C540" s="72" t="s">
        <v>421</v>
      </c>
      <c r="D540" s="72" t="s">
        <v>94</v>
      </c>
      <c r="E540" s="73" t="s">
        <v>422</v>
      </c>
      <c r="F540" s="133" t="s">
        <v>423</v>
      </c>
      <c r="G540" s="134"/>
      <c r="H540" s="134"/>
      <c r="I540" s="134"/>
      <c r="J540" s="74" t="s">
        <v>145</v>
      </c>
      <c r="K540" s="75">
        <v>2</v>
      </c>
      <c r="L540" s="135"/>
      <c r="M540" s="134"/>
      <c r="N540" s="135">
        <f>ROUND($L$540*$K$540,2)</f>
        <v>0</v>
      </c>
      <c r="O540" s="134"/>
      <c r="P540" s="134"/>
      <c r="Q540" s="134"/>
      <c r="R540" s="19"/>
      <c r="T540" s="76"/>
      <c r="U540" s="22" t="s">
        <v>38</v>
      </c>
      <c r="V540" s="77">
        <v>19.319</v>
      </c>
      <c r="W540" s="77">
        <f>$V$540*$K$540</f>
        <v>38.638</v>
      </c>
      <c r="X540" s="77">
        <v>0.00621</v>
      </c>
      <c r="Y540" s="77">
        <f>$X$540*$K$540</f>
        <v>0.01242</v>
      </c>
      <c r="Z540" s="77">
        <v>0</v>
      </c>
      <c r="AA540" s="78">
        <f>$Z$540*$K$540</f>
        <v>0</v>
      </c>
      <c r="AR540" s="5" t="s">
        <v>221</v>
      </c>
      <c r="AT540" s="5" t="s">
        <v>94</v>
      </c>
      <c r="AU540" s="5" t="s">
        <v>53</v>
      </c>
      <c r="AY540" s="5" t="s">
        <v>93</v>
      </c>
      <c r="BE540" s="79">
        <f>IF($U$540="základní",$N$540,0)</f>
        <v>0</v>
      </c>
      <c r="BF540" s="79">
        <f>IF($U$540="snížená",$N$540,0)</f>
        <v>0</v>
      </c>
      <c r="BG540" s="79">
        <f>IF($U$540="zákl. přenesená",$N$540,0)</f>
        <v>0</v>
      </c>
      <c r="BH540" s="79">
        <f>IF($U$540="sníž. přenesená",$N$540,0)</f>
        <v>0</v>
      </c>
      <c r="BI540" s="79">
        <f>IF($U$540="nulová",$N$540,0)</f>
        <v>0</v>
      </c>
      <c r="BJ540" s="5" t="s">
        <v>12</v>
      </c>
      <c r="BK540" s="79">
        <f>ROUND($L$540*$K$540,2)</f>
        <v>0</v>
      </c>
      <c r="BL540" s="5" t="s">
        <v>221</v>
      </c>
    </row>
    <row r="541" spans="2:51" s="5" customFormat="1" ht="15.75" customHeight="1">
      <c r="B541" s="80"/>
      <c r="E541" s="81"/>
      <c r="F541" s="136" t="s">
        <v>207</v>
      </c>
      <c r="G541" s="137"/>
      <c r="H541" s="137"/>
      <c r="I541" s="137"/>
      <c r="K541" s="81"/>
      <c r="R541" s="82"/>
      <c r="T541" s="83"/>
      <c r="AA541" s="84"/>
      <c r="AT541" s="81" t="s">
        <v>100</v>
      </c>
      <c r="AU541" s="81" t="s">
        <v>53</v>
      </c>
      <c r="AV541" s="81" t="s">
        <v>12</v>
      </c>
      <c r="AW541" s="81" t="s">
        <v>63</v>
      </c>
      <c r="AX541" s="81" t="s">
        <v>49</v>
      </c>
      <c r="AY541" s="81" t="s">
        <v>93</v>
      </c>
    </row>
    <row r="542" spans="2:51" s="5" customFormat="1" ht="15.75" customHeight="1">
      <c r="B542" s="80"/>
      <c r="E542" s="81"/>
      <c r="F542" s="136" t="s">
        <v>391</v>
      </c>
      <c r="G542" s="137"/>
      <c r="H542" s="137"/>
      <c r="I542" s="137"/>
      <c r="K542" s="81"/>
      <c r="R542" s="82"/>
      <c r="T542" s="83"/>
      <c r="AA542" s="84"/>
      <c r="AT542" s="81" t="s">
        <v>100</v>
      </c>
      <c r="AU542" s="81" t="s">
        <v>53</v>
      </c>
      <c r="AV542" s="81" t="s">
        <v>12</v>
      </c>
      <c r="AW542" s="81" t="s">
        <v>63</v>
      </c>
      <c r="AX542" s="81" t="s">
        <v>49</v>
      </c>
      <c r="AY542" s="81" t="s">
        <v>93</v>
      </c>
    </row>
    <row r="543" spans="2:51" s="5" customFormat="1" ht="15.75" customHeight="1">
      <c r="B543" s="85"/>
      <c r="E543" s="86"/>
      <c r="F543" s="138" t="s">
        <v>12</v>
      </c>
      <c r="G543" s="139"/>
      <c r="H543" s="139"/>
      <c r="I543" s="139"/>
      <c r="K543" s="87">
        <v>1</v>
      </c>
      <c r="R543" s="88"/>
      <c r="T543" s="89"/>
      <c r="AA543" s="90"/>
      <c r="AT543" s="86" t="s">
        <v>100</v>
      </c>
      <c r="AU543" s="86" t="s">
        <v>53</v>
      </c>
      <c r="AV543" s="86" t="s">
        <v>53</v>
      </c>
      <c r="AW543" s="86" t="s">
        <v>63</v>
      </c>
      <c r="AX543" s="86" t="s">
        <v>49</v>
      </c>
      <c r="AY543" s="86" t="s">
        <v>93</v>
      </c>
    </row>
    <row r="544" spans="2:51" s="5" customFormat="1" ht="15.75" customHeight="1">
      <c r="B544" s="80"/>
      <c r="E544" s="81"/>
      <c r="F544" s="136" t="s">
        <v>393</v>
      </c>
      <c r="G544" s="137"/>
      <c r="H544" s="137"/>
      <c r="I544" s="137"/>
      <c r="K544" s="81"/>
      <c r="R544" s="82"/>
      <c r="T544" s="83"/>
      <c r="AA544" s="84"/>
      <c r="AT544" s="81" t="s">
        <v>100</v>
      </c>
      <c r="AU544" s="81" t="s">
        <v>53</v>
      </c>
      <c r="AV544" s="81" t="s">
        <v>12</v>
      </c>
      <c r="AW544" s="81" t="s">
        <v>63</v>
      </c>
      <c r="AX544" s="81" t="s">
        <v>49</v>
      </c>
      <c r="AY544" s="81" t="s">
        <v>93</v>
      </c>
    </row>
    <row r="545" spans="2:51" s="5" customFormat="1" ht="15.75" customHeight="1">
      <c r="B545" s="85"/>
      <c r="E545" s="86"/>
      <c r="F545" s="138" t="s">
        <v>12</v>
      </c>
      <c r="G545" s="139"/>
      <c r="H545" s="139"/>
      <c r="I545" s="139"/>
      <c r="K545" s="87">
        <v>1</v>
      </c>
      <c r="R545" s="88"/>
      <c r="T545" s="89"/>
      <c r="AA545" s="90"/>
      <c r="AT545" s="86" t="s">
        <v>100</v>
      </c>
      <c r="AU545" s="86" t="s">
        <v>53</v>
      </c>
      <c r="AV545" s="86" t="s">
        <v>53</v>
      </c>
      <c r="AW545" s="86" t="s">
        <v>63</v>
      </c>
      <c r="AX545" s="86" t="s">
        <v>49</v>
      </c>
      <c r="AY545" s="86" t="s">
        <v>93</v>
      </c>
    </row>
    <row r="546" spans="2:51" s="5" customFormat="1" ht="15.75" customHeight="1">
      <c r="B546" s="91"/>
      <c r="E546" s="92"/>
      <c r="F546" s="140" t="s">
        <v>108</v>
      </c>
      <c r="G546" s="141"/>
      <c r="H546" s="141"/>
      <c r="I546" s="141"/>
      <c r="K546" s="93">
        <v>2</v>
      </c>
      <c r="R546" s="94"/>
      <c r="T546" s="95"/>
      <c r="AA546" s="96"/>
      <c r="AT546" s="92" t="s">
        <v>100</v>
      </c>
      <c r="AU546" s="92" t="s">
        <v>53</v>
      </c>
      <c r="AV546" s="92" t="s">
        <v>98</v>
      </c>
      <c r="AW546" s="92" t="s">
        <v>63</v>
      </c>
      <c r="AX546" s="92" t="s">
        <v>12</v>
      </c>
      <c r="AY546" s="92" t="s">
        <v>93</v>
      </c>
    </row>
    <row r="547" spans="2:64" s="5" customFormat="1" ht="15.75" customHeight="1">
      <c r="B547" s="18"/>
      <c r="C547" s="72" t="s">
        <v>424</v>
      </c>
      <c r="D547" s="72" t="s">
        <v>94</v>
      </c>
      <c r="E547" s="73" t="s">
        <v>425</v>
      </c>
      <c r="F547" s="133" t="s">
        <v>426</v>
      </c>
      <c r="G547" s="134"/>
      <c r="H547" s="134"/>
      <c r="I547" s="134"/>
      <c r="J547" s="74" t="s">
        <v>145</v>
      </c>
      <c r="K547" s="75">
        <v>2</v>
      </c>
      <c r="L547" s="135"/>
      <c r="M547" s="134"/>
      <c r="N547" s="135">
        <f>ROUND($L$547*$K$547,2)</f>
        <v>0</v>
      </c>
      <c r="O547" s="134"/>
      <c r="P547" s="134"/>
      <c r="Q547" s="134"/>
      <c r="R547" s="19"/>
      <c r="T547" s="76"/>
      <c r="U547" s="22" t="s">
        <v>38</v>
      </c>
      <c r="V547" s="77">
        <v>2.988</v>
      </c>
      <c r="W547" s="77">
        <f>$V$547*$K$547</f>
        <v>5.976</v>
      </c>
      <c r="X547" s="77">
        <v>0.00096</v>
      </c>
      <c r="Y547" s="77">
        <f>$X$547*$K$547</f>
        <v>0.00192</v>
      </c>
      <c r="Z547" s="77">
        <v>0</v>
      </c>
      <c r="AA547" s="78">
        <f>$Z$547*$K$547</f>
        <v>0</v>
      </c>
      <c r="AR547" s="5" t="s">
        <v>221</v>
      </c>
      <c r="AT547" s="5" t="s">
        <v>94</v>
      </c>
      <c r="AU547" s="5" t="s">
        <v>53</v>
      </c>
      <c r="AY547" s="5" t="s">
        <v>93</v>
      </c>
      <c r="BE547" s="79">
        <f>IF($U$547="základní",$N$547,0)</f>
        <v>0</v>
      </c>
      <c r="BF547" s="79">
        <f>IF($U$547="snížená",$N$547,0)</f>
        <v>0</v>
      </c>
      <c r="BG547" s="79">
        <f>IF($U$547="zákl. přenesená",$N$547,0)</f>
        <v>0</v>
      </c>
      <c r="BH547" s="79">
        <f>IF($U$547="sníž. přenesená",$N$547,0)</f>
        <v>0</v>
      </c>
      <c r="BI547" s="79">
        <f>IF($U$547="nulová",$N$547,0)</f>
        <v>0</v>
      </c>
      <c r="BJ547" s="5" t="s">
        <v>12</v>
      </c>
      <c r="BK547" s="79">
        <f>ROUND($L$547*$K$547,2)</f>
        <v>0</v>
      </c>
      <c r="BL547" s="5" t="s">
        <v>221</v>
      </c>
    </row>
    <row r="548" spans="2:51" s="5" customFormat="1" ht="15.75" customHeight="1">
      <c r="B548" s="80"/>
      <c r="E548" s="81"/>
      <c r="F548" s="136" t="s">
        <v>207</v>
      </c>
      <c r="G548" s="137"/>
      <c r="H548" s="137"/>
      <c r="I548" s="137"/>
      <c r="K548" s="81"/>
      <c r="R548" s="82"/>
      <c r="T548" s="83"/>
      <c r="AA548" s="84"/>
      <c r="AT548" s="81" t="s">
        <v>100</v>
      </c>
      <c r="AU548" s="81" t="s">
        <v>53</v>
      </c>
      <c r="AV548" s="81" t="s">
        <v>12</v>
      </c>
      <c r="AW548" s="81" t="s">
        <v>63</v>
      </c>
      <c r="AX548" s="81" t="s">
        <v>49</v>
      </c>
      <c r="AY548" s="81" t="s">
        <v>93</v>
      </c>
    </row>
    <row r="549" spans="2:51" s="5" customFormat="1" ht="15.75" customHeight="1">
      <c r="B549" s="80"/>
      <c r="E549" s="81"/>
      <c r="F549" s="136" t="s">
        <v>391</v>
      </c>
      <c r="G549" s="137"/>
      <c r="H549" s="137"/>
      <c r="I549" s="137"/>
      <c r="K549" s="81"/>
      <c r="R549" s="82"/>
      <c r="T549" s="83"/>
      <c r="AA549" s="84"/>
      <c r="AT549" s="81" t="s">
        <v>100</v>
      </c>
      <c r="AU549" s="81" t="s">
        <v>53</v>
      </c>
      <c r="AV549" s="81" t="s">
        <v>12</v>
      </c>
      <c r="AW549" s="81" t="s">
        <v>63</v>
      </c>
      <c r="AX549" s="81" t="s">
        <v>49</v>
      </c>
      <c r="AY549" s="81" t="s">
        <v>93</v>
      </c>
    </row>
    <row r="550" spans="2:51" s="5" customFormat="1" ht="15.75" customHeight="1">
      <c r="B550" s="85"/>
      <c r="E550" s="86"/>
      <c r="F550" s="138" t="s">
        <v>12</v>
      </c>
      <c r="G550" s="139"/>
      <c r="H550" s="139"/>
      <c r="I550" s="139"/>
      <c r="K550" s="87">
        <v>1</v>
      </c>
      <c r="R550" s="88"/>
      <c r="T550" s="89"/>
      <c r="AA550" s="90"/>
      <c r="AT550" s="86" t="s">
        <v>100</v>
      </c>
      <c r="AU550" s="86" t="s">
        <v>53</v>
      </c>
      <c r="AV550" s="86" t="s">
        <v>53</v>
      </c>
      <c r="AW550" s="86" t="s">
        <v>63</v>
      </c>
      <c r="AX550" s="86" t="s">
        <v>49</v>
      </c>
      <c r="AY550" s="86" t="s">
        <v>93</v>
      </c>
    </row>
    <row r="551" spans="2:51" s="5" customFormat="1" ht="15.75" customHeight="1">
      <c r="B551" s="80"/>
      <c r="E551" s="81"/>
      <c r="F551" s="136" t="s">
        <v>393</v>
      </c>
      <c r="G551" s="137"/>
      <c r="H551" s="137"/>
      <c r="I551" s="137"/>
      <c r="K551" s="81"/>
      <c r="R551" s="82"/>
      <c r="T551" s="83"/>
      <c r="AA551" s="84"/>
      <c r="AT551" s="81" t="s">
        <v>100</v>
      </c>
      <c r="AU551" s="81" t="s">
        <v>53</v>
      </c>
      <c r="AV551" s="81" t="s">
        <v>12</v>
      </c>
      <c r="AW551" s="81" t="s">
        <v>63</v>
      </c>
      <c r="AX551" s="81" t="s">
        <v>49</v>
      </c>
      <c r="AY551" s="81" t="s">
        <v>93</v>
      </c>
    </row>
    <row r="552" spans="2:51" s="5" customFormat="1" ht="15.75" customHeight="1">
      <c r="B552" s="85"/>
      <c r="E552" s="86"/>
      <c r="F552" s="138" t="s">
        <v>12</v>
      </c>
      <c r="G552" s="139"/>
      <c r="H552" s="139"/>
      <c r="I552" s="139"/>
      <c r="K552" s="87">
        <v>1</v>
      </c>
      <c r="R552" s="88"/>
      <c r="T552" s="89"/>
      <c r="AA552" s="90"/>
      <c r="AT552" s="86" t="s">
        <v>100</v>
      </c>
      <c r="AU552" s="86" t="s">
        <v>53</v>
      </c>
      <c r="AV552" s="86" t="s">
        <v>53</v>
      </c>
      <c r="AW552" s="86" t="s">
        <v>63</v>
      </c>
      <c r="AX552" s="86" t="s">
        <v>49</v>
      </c>
      <c r="AY552" s="86" t="s">
        <v>93</v>
      </c>
    </row>
    <row r="553" spans="2:51" s="5" customFormat="1" ht="15.75" customHeight="1">
      <c r="B553" s="91"/>
      <c r="E553" s="92"/>
      <c r="F553" s="140" t="s">
        <v>108</v>
      </c>
      <c r="G553" s="141"/>
      <c r="H553" s="141"/>
      <c r="I553" s="141"/>
      <c r="K553" s="93">
        <v>2</v>
      </c>
      <c r="R553" s="94"/>
      <c r="T553" s="95"/>
      <c r="AA553" s="96"/>
      <c r="AT553" s="92" t="s">
        <v>100</v>
      </c>
      <c r="AU553" s="92" t="s">
        <v>53</v>
      </c>
      <c r="AV553" s="92" t="s">
        <v>98</v>
      </c>
      <c r="AW553" s="92" t="s">
        <v>63</v>
      </c>
      <c r="AX553" s="92" t="s">
        <v>12</v>
      </c>
      <c r="AY553" s="92" t="s">
        <v>93</v>
      </c>
    </row>
    <row r="554" spans="2:64" s="5" customFormat="1" ht="27" customHeight="1">
      <c r="B554" s="18"/>
      <c r="C554" s="97" t="s">
        <v>427</v>
      </c>
      <c r="D554" s="97" t="s">
        <v>123</v>
      </c>
      <c r="E554" s="98" t="s">
        <v>428</v>
      </c>
      <c r="F554" s="142" t="s">
        <v>429</v>
      </c>
      <c r="G554" s="143"/>
      <c r="H554" s="143"/>
      <c r="I554" s="143"/>
      <c r="J554" s="99" t="s">
        <v>145</v>
      </c>
      <c r="K554" s="100">
        <v>1</v>
      </c>
      <c r="L554" s="144"/>
      <c r="M554" s="143"/>
      <c r="N554" s="144">
        <f>ROUND($L$554*$K$554,2)</f>
        <v>0</v>
      </c>
      <c r="O554" s="134"/>
      <c r="P554" s="134"/>
      <c r="Q554" s="134"/>
      <c r="R554" s="19"/>
      <c r="T554" s="76"/>
      <c r="U554" s="22" t="s">
        <v>38</v>
      </c>
      <c r="V554" s="77">
        <v>0</v>
      </c>
      <c r="W554" s="77">
        <f>$V$554*$K$554</f>
        <v>0</v>
      </c>
      <c r="X554" s="77">
        <v>0</v>
      </c>
      <c r="Y554" s="77">
        <f>$X$554*$K$554</f>
        <v>0</v>
      </c>
      <c r="Z554" s="77">
        <v>0</v>
      </c>
      <c r="AA554" s="78">
        <f>$Z$554*$K$554</f>
        <v>0</v>
      </c>
      <c r="AR554" s="5" t="s">
        <v>226</v>
      </c>
      <c r="AT554" s="5" t="s">
        <v>123</v>
      </c>
      <c r="AU554" s="5" t="s">
        <v>53</v>
      </c>
      <c r="AY554" s="5" t="s">
        <v>93</v>
      </c>
      <c r="BE554" s="79">
        <f>IF($U$554="základní",$N$554,0)</f>
        <v>0</v>
      </c>
      <c r="BF554" s="79">
        <f>IF($U$554="snížená",$N$554,0)</f>
        <v>0</v>
      </c>
      <c r="BG554" s="79">
        <f>IF($U$554="zákl. přenesená",$N$554,0)</f>
        <v>0</v>
      </c>
      <c r="BH554" s="79">
        <f>IF($U$554="sníž. přenesená",$N$554,0)</f>
        <v>0</v>
      </c>
      <c r="BI554" s="79">
        <f>IF($U$554="nulová",$N$554,0)</f>
        <v>0</v>
      </c>
      <c r="BJ554" s="5" t="s">
        <v>12</v>
      </c>
      <c r="BK554" s="79">
        <f>ROUND($L$554*$K$554,2)</f>
        <v>0</v>
      </c>
      <c r="BL554" s="5" t="s">
        <v>221</v>
      </c>
    </row>
    <row r="555" spans="2:51" s="5" customFormat="1" ht="15.75" customHeight="1">
      <c r="B555" s="80"/>
      <c r="E555" s="81"/>
      <c r="F555" s="136" t="s">
        <v>207</v>
      </c>
      <c r="G555" s="137"/>
      <c r="H555" s="137"/>
      <c r="I555" s="137"/>
      <c r="K555" s="81"/>
      <c r="R555" s="82"/>
      <c r="T555" s="83"/>
      <c r="AA555" s="84"/>
      <c r="AT555" s="81" t="s">
        <v>100</v>
      </c>
      <c r="AU555" s="81" t="s">
        <v>53</v>
      </c>
      <c r="AV555" s="81" t="s">
        <v>12</v>
      </c>
      <c r="AW555" s="81" t="s">
        <v>63</v>
      </c>
      <c r="AX555" s="81" t="s">
        <v>49</v>
      </c>
      <c r="AY555" s="81" t="s">
        <v>93</v>
      </c>
    </row>
    <row r="556" spans="2:51" s="5" customFormat="1" ht="15.75" customHeight="1">
      <c r="B556" s="80"/>
      <c r="E556" s="81"/>
      <c r="F556" s="136" t="s">
        <v>391</v>
      </c>
      <c r="G556" s="137"/>
      <c r="H556" s="137"/>
      <c r="I556" s="137"/>
      <c r="K556" s="81"/>
      <c r="R556" s="82"/>
      <c r="T556" s="83"/>
      <c r="AA556" s="84"/>
      <c r="AT556" s="81" t="s">
        <v>100</v>
      </c>
      <c r="AU556" s="81" t="s">
        <v>53</v>
      </c>
      <c r="AV556" s="81" t="s">
        <v>12</v>
      </c>
      <c r="AW556" s="81" t="s">
        <v>63</v>
      </c>
      <c r="AX556" s="81" t="s">
        <v>49</v>
      </c>
      <c r="AY556" s="81" t="s">
        <v>93</v>
      </c>
    </row>
    <row r="557" spans="2:51" s="5" customFormat="1" ht="15.75" customHeight="1">
      <c r="B557" s="85"/>
      <c r="E557" s="86"/>
      <c r="F557" s="138" t="s">
        <v>12</v>
      </c>
      <c r="G557" s="139"/>
      <c r="H557" s="139"/>
      <c r="I557" s="139"/>
      <c r="K557" s="87">
        <v>1</v>
      </c>
      <c r="R557" s="88"/>
      <c r="T557" s="89"/>
      <c r="AA557" s="90"/>
      <c r="AT557" s="86" t="s">
        <v>100</v>
      </c>
      <c r="AU557" s="86" t="s">
        <v>53</v>
      </c>
      <c r="AV557" s="86" t="s">
        <v>53</v>
      </c>
      <c r="AW557" s="86" t="s">
        <v>63</v>
      </c>
      <c r="AX557" s="86" t="s">
        <v>12</v>
      </c>
      <c r="AY557" s="86" t="s">
        <v>93</v>
      </c>
    </row>
    <row r="558" spans="2:64" s="5" customFormat="1" ht="27" customHeight="1">
      <c r="B558" s="18"/>
      <c r="C558" s="97" t="s">
        <v>430</v>
      </c>
      <c r="D558" s="97" t="s">
        <v>123</v>
      </c>
      <c r="E558" s="98" t="s">
        <v>431</v>
      </c>
      <c r="F558" s="142" t="s">
        <v>432</v>
      </c>
      <c r="G558" s="143"/>
      <c r="H558" s="143"/>
      <c r="I558" s="143"/>
      <c r="J558" s="99" t="s">
        <v>145</v>
      </c>
      <c r="K558" s="100">
        <v>1</v>
      </c>
      <c r="L558" s="144"/>
      <c r="M558" s="143"/>
      <c r="N558" s="144">
        <f>ROUND($L$558*$K$558,2)</f>
        <v>0</v>
      </c>
      <c r="O558" s="134"/>
      <c r="P558" s="134"/>
      <c r="Q558" s="134"/>
      <c r="R558" s="19"/>
      <c r="T558" s="76"/>
      <c r="U558" s="22" t="s">
        <v>38</v>
      </c>
      <c r="V558" s="77">
        <v>0</v>
      </c>
      <c r="W558" s="77">
        <f>$V$558*$K$558</f>
        <v>0</v>
      </c>
      <c r="X558" s="77">
        <v>0</v>
      </c>
      <c r="Y558" s="77">
        <f>$X$558*$K$558</f>
        <v>0</v>
      </c>
      <c r="Z558" s="77">
        <v>0</v>
      </c>
      <c r="AA558" s="78">
        <f>$Z$558*$K$558</f>
        <v>0</v>
      </c>
      <c r="AR558" s="5" t="s">
        <v>226</v>
      </c>
      <c r="AT558" s="5" t="s">
        <v>123</v>
      </c>
      <c r="AU558" s="5" t="s">
        <v>53</v>
      </c>
      <c r="AY558" s="5" t="s">
        <v>93</v>
      </c>
      <c r="BE558" s="79">
        <f>IF($U$558="základní",$N$558,0)</f>
        <v>0</v>
      </c>
      <c r="BF558" s="79">
        <f>IF($U$558="snížená",$N$558,0)</f>
        <v>0</v>
      </c>
      <c r="BG558" s="79">
        <f>IF($U$558="zákl. přenesená",$N$558,0)</f>
        <v>0</v>
      </c>
      <c r="BH558" s="79">
        <f>IF($U$558="sníž. přenesená",$N$558,0)</f>
        <v>0</v>
      </c>
      <c r="BI558" s="79">
        <f>IF($U$558="nulová",$N$558,0)</f>
        <v>0</v>
      </c>
      <c r="BJ558" s="5" t="s">
        <v>12</v>
      </c>
      <c r="BK558" s="79">
        <f>ROUND($L$558*$K$558,2)</f>
        <v>0</v>
      </c>
      <c r="BL558" s="5" t="s">
        <v>221</v>
      </c>
    </row>
    <row r="559" spans="2:51" s="5" customFormat="1" ht="15.75" customHeight="1">
      <c r="B559" s="80"/>
      <c r="E559" s="81"/>
      <c r="F559" s="136" t="s">
        <v>207</v>
      </c>
      <c r="G559" s="137"/>
      <c r="H559" s="137"/>
      <c r="I559" s="137"/>
      <c r="K559" s="81"/>
      <c r="R559" s="82"/>
      <c r="T559" s="83"/>
      <c r="AA559" s="84"/>
      <c r="AT559" s="81" t="s">
        <v>100</v>
      </c>
      <c r="AU559" s="81" t="s">
        <v>53</v>
      </c>
      <c r="AV559" s="81" t="s">
        <v>12</v>
      </c>
      <c r="AW559" s="81" t="s">
        <v>63</v>
      </c>
      <c r="AX559" s="81" t="s">
        <v>49</v>
      </c>
      <c r="AY559" s="81" t="s">
        <v>93</v>
      </c>
    </row>
    <row r="560" spans="2:51" s="5" customFormat="1" ht="15.75" customHeight="1">
      <c r="B560" s="80"/>
      <c r="E560" s="81"/>
      <c r="F560" s="136" t="s">
        <v>393</v>
      </c>
      <c r="G560" s="137"/>
      <c r="H560" s="137"/>
      <c r="I560" s="137"/>
      <c r="K560" s="81"/>
      <c r="R560" s="82"/>
      <c r="T560" s="83"/>
      <c r="AA560" s="84"/>
      <c r="AT560" s="81" t="s">
        <v>100</v>
      </c>
      <c r="AU560" s="81" t="s">
        <v>53</v>
      </c>
      <c r="AV560" s="81" t="s">
        <v>12</v>
      </c>
      <c r="AW560" s="81" t="s">
        <v>63</v>
      </c>
      <c r="AX560" s="81" t="s">
        <v>49</v>
      </c>
      <c r="AY560" s="81" t="s">
        <v>93</v>
      </c>
    </row>
    <row r="561" spans="2:51" s="5" customFormat="1" ht="15.75" customHeight="1">
      <c r="B561" s="85"/>
      <c r="E561" s="86"/>
      <c r="F561" s="138" t="s">
        <v>12</v>
      </c>
      <c r="G561" s="139"/>
      <c r="H561" s="139"/>
      <c r="I561" s="139"/>
      <c r="K561" s="87">
        <v>1</v>
      </c>
      <c r="R561" s="88"/>
      <c r="T561" s="89"/>
      <c r="AA561" s="90"/>
      <c r="AT561" s="86" t="s">
        <v>100</v>
      </c>
      <c r="AU561" s="86" t="s">
        <v>53</v>
      </c>
      <c r="AV561" s="86" t="s">
        <v>53</v>
      </c>
      <c r="AW561" s="86" t="s">
        <v>63</v>
      </c>
      <c r="AX561" s="86" t="s">
        <v>12</v>
      </c>
      <c r="AY561" s="86" t="s">
        <v>93</v>
      </c>
    </row>
    <row r="562" spans="2:64" s="5" customFormat="1" ht="15.75" customHeight="1">
      <c r="B562" s="18"/>
      <c r="C562" s="72" t="s">
        <v>433</v>
      </c>
      <c r="D562" s="72" t="s">
        <v>94</v>
      </c>
      <c r="E562" s="73" t="s">
        <v>434</v>
      </c>
      <c r="F562" s="133" t="s">
        <v>435</v>
      </c>
      <c r="G562" s="134"/>
      <c r="H562" s="134"/>
      <c r="I562" s="134"/>
      <c r="J562" s="74" t="s">
        <v>145</v>
      </c>
      <c r="K562" s="75">
        <v>2</v>
      </c>
      <c r="L562" s="135"/>
      <c r="M562" s="134"/>
      <c r="N562" s="135">
        <f>ROUND($L$562*$K$562,2)</f>
        <v>0</v>
      </c>
      <c r="O562" s="134"/>
      <c r="P562" s="134"/>
      <c r="Q562" s="134"/>
      <c r="R562" s="19"/>
      <c r="T562" s="76"/>
      <c r="U562" s="22" t="s">
        <v>38</v>
      </c>
      <c r="V562" s="77">
        <v>0.278</v>
      </c>
      <c r="W562" s="77">
        <f>$V$562*$K$562</f>
        <v>0.556</v>
      </c>
      <c r="X562" s="77">
        <v>9E-05</v>
      </c>
      <c r="Y562" s="77">
        <f>$X$562*$K$562</f>
        <v>0.00018</v>
      </c>
      <c r="Z562" s="77">
        <v>0</v>
      </c>
      <c r="AA562" s="78">
        <f>$Z$562*$K$562</f>
        <v>0</v>
      </c>
      <c r="AR562" s="5" t="s">
        <v>221</v>
      </c>
      <c r="AT562" s="5" t="s">
        <v>94</v>
      </c>
      <c r="AU562" s="5" t="s">
        <v>53</v>
      </c>
      <c r="AY562" s="5" t="s">
        <v>93</v>
      </c>
      <c r="BE562" s="79">
        <f>IF($U$562="základní",$N$562,0)</f>
        <v>0</v>
      </c>
      <c r="BF562" s="79">
        <f>IF($U$562="snížená",$N$562,0)</f>
        <v>0</v>
      </c>
      <c r="BG562" s="79">
        <f>IF($U$562="zákl. přenesená",$N$562,0)</f>
        <v>0</v>
      </c>
      <c r="BH562" s="79">
        <f>IF($U$562="sníž. přenesená",$N$562,0)</f>
        <v>0</v>
      </c>
      <c r="BI562" s="79">
        <f>IF($U$562="nulová",$N$562,0)</f>
        <v>0</v>
      </c>
      <c r="BJ562" s="5" t="s">
        <v>12</v>
      </c>
      <c r="BK562" s="79">
        <f>ROUND($L$562*$K$562,2)</f>
        <v>0</v>
      </c>
      <c r="BL562" s="5" t="s">
        <v>221</v>
      </c>
    </row>
    <row r="563" spans="2:51" s="5" customFormat="1" ht="27" customHeight="1">
      <c r="B563" s="80"/>
      <c r="E563" s="81"/>
      <c r="F563" s="136" t="s">
        <v>436</v>
      </c>
      <c r="G563" s="137"/>
      <c r="H563" s="137"/>
      <c r="I563" s="137"/>
      <c r="K563" s="81"/>
      <c r="R563" s="82"/>
      <c r="T563" s="83"/>
      <c r="AA563" s="84"/>
      <c r="AT563" s="81" t="s">
        <v>100</v>
      </c>
      <c r="AU563" s="81" t="s">
        <v>53</v>
      </c>
      <c r="AV563" s="81" t="s">
        <v>12</v>
      </c>
      <c r="AW563" s="81" t="s">
        <v>63</v>
      </c>
      <c r="AX563" s="81" t="s">
        <v>49</v>
      </c>
      <c r="AY563" s="81" t="s">
        <v>93</v>
      </c>
    </row>
    <row r="564" spans="2:51" s="5" customFormat="1" ht="15.75" customHeight="1">
      <c r="B564" s="80"/>
      <c r="E564" s="81"/>
      <c r="F564" s="136" t="s">
        <v>391</v>
      </c>
      <c r="G564" s="137"/>
      <c r="H564" s="137"/>
      <c r="I564" s="137"/>
      <c r="K564" s="81"/>
      <c r="R564" s="82"/>
      <c r="T564" s="83"/>
      <c r="AA564" s="84"/>
      <c r="AT564" s="81" t="s">
        <v>100</v>
      </c>
      <c r="AU564" s="81" t="s">
        <v>53</v>
      </c>
      <c r="AV564" s="81" t="s">
        <v>12</v>
      </c>
      <c r="AW564" s="81" t="s">
        <v>63</v>
      </c>
      <c r="AX564" s="81" t="s">
        <v>49</v>
      </c>
      <c r="AY564" s="81" t="s">
        <v>93</v>
      </c>
    </row>
    <row r="565" spans="2:51" s="5" customFormat="1" ht="15.75" customHeight="1">
      <c r="B565" s="85"/>
      <c r="E565" s="86"/>
      <c r="F565" s="138" t="s">
        <v>12</v>
      </c>
      <c r="G565" s="139"/>
      <c r="H565" s="139"/>
      <c r="I565" s="139"/>
      <c r="K565" s="87">
        <v>1</v>
      </c>
      <c r="R565" s="88"/>
      <c r="T565" s="89"/>
      <c r="AA565" s="90"/>
      <c r="AT565" s="86" t="s">
        <v>100</v>
      </c>
      <c r="AU565" s="86" t="s">
        <v>53</v>
      </c>
      <c r="AV565" s="86" t="s">
        <v>53</v>
      </c>
      <c r="AW565" s="86" t="s">
        <v>63</v>
      </c>
      <c r="AX565" s="86" t="s">
        <v>49</v>
      </c>
      <c r="AY565" s="86" t="s">
        <v>93</v>
      </c>
    </row>
    <row r="566" spans="2:51" s="5" customFormat="1" ht="15.75" customHeight="1">
      <c r="B566" s="80"/>
      <c r="E566" s="81"/>
      <c r="F566" s="136" t="s">
        <v>393</v>
      </c>
      <c r="G566" s="137"/>
      <c r="H566" s="137"/>
      <c r="I566" s="137"/>
      <c r="K566" s="81"/>
      <c r="R566" s="82"/>
      <c r="T566" s="83"/>
      <c r="AA566" s="84"/>
      <c r="AT566" s="81" t="s">
        <v>100</v>
      </c>
      <c r="AU566" s="81" t="s">
        <v>53</v>
      </c>
      <c r="AV566" s="81" t="s">
        <v>12</v>
      </c>
      <c r="AW566" s="81" t="s">
        <v>63</v>
      </c>
      <c r="AX566" s="81" t="s">
        <v>49</v>
      </c>
      <c r="AY566" s="81" t="s">
        <v>93</v>
      </c>
    </row>
    <row r="567" spans="2:51" s="5" customFormat="1" ht="15.75" customHeight="1">
      <c r="B567" s="85"/>
      <c r="E567" s="86"/>
      <c r="F567" s="138" t="s">
        <v>12</v>
      </c>
      <c r="G567" s="139"/>
      <c r="H567" s="139"/>
      <c r="I567" s="139"/>
      <c r="K567" s="87">
        <v>1</v>
      </c>
      <c r="R567" s="88"/>
      <c r="T567" s="89"/>
      <c r="AA567" s="90"/>
      <c r="AT567" s="86" t="s">
        <v>100</v>
      </c>
      <c r="AU567" s="86" t="s">
        <v>53</v>
      </c>
      <c r="AV567" s="86" t="s">
        <v>53</v>
      </c>
      <c r="AW567" s="86" t="s">
        <v>63</v>
      </c>
      <c r="AX567" s="86" t="s">
        <v>49</v>
      </c>
      <c r="AY567" s="86" t="s">
        <v>93</v>
      </c>
    </row>
    <row r="568" spans="2:51" s="5" customFormat="1" ht="15.75" customHeight="1">
      <c r="B568" s="91"/>
      <c r="E568" s="92"/>
      <c r="F568" s="140" t="s">
        <v>108</v>
      </c>
      <c r="G568" s="141"/>
      <c r="H568" s="141"/>
      <c r="I568" s="141"/>
      <c r="K568" s="93">
        <v>2</v>
      </c>
      <c r="R568" s="94"/>
      <c r="T568" s="95"/>
      <c r="AA568" s="96"/>
      <c r="AT568" s="92" t="s">
        <v>100</v>
      </c>
      <c r="AU568" s="92" t="s">
        <v>53</v>
      </c>
      <c r="AV568" s="92" t="s">
        <v>98</v>
      </c>
      <c r="AW568" s="92" t="s">
        <v>63</v>
      </c>
      <c r="AX568" s="92" t="s">
        <v>12</v>
      </c>
      <c r="AY568" s="92" t="s">
        <v>93</v>
      </c>
    </row>
    <row r="569" spans="2:64" s="5" customFormat="1" ht="15.75" customHeight="1">
      <c r="B569" s="18"/>
      <c r="C569" s="72" t="s">
        <v>437</v>
      </c>
      <c r="D569" s="72" t="s">
        <v>94</v>
      </c>
      <c r="E569" s="73" t="s">
        <v>438</v>
      </c>
      <c r="F569" s="133" t="s">
        <v>439</v>
      </c>
      <c r="G569" s="134"/>
      <c r="H569" s="134"/>
      <c r="I569" s="134"/>
      <c r="J569" s="74" t="s">
        <v>145</v>
      </c>
      <c r="K569" s="75">
        <v>2</v>
      </c>
      <c r="L569" s="135"/>
      <c r="M569" s="134"/>
      <c r="N569" s="135">
        <f>ROUND($L$569*$K$569,2)</f>
        <v>0</v>
      </c>
      <c r="O569" s="134"/>
      <c r="P569" s="134"/>
      <c r="Q569" s="134"/>
      <c r="R569" s="19"/>
      <c r="T569" s="76"/>
      <c r="U569" s="22" t="s">
        <v>38</v>
      </c>
      <c r="V569" s="77">
        <v>0.479</v>
      </c>
      <c r="W569" s="77">
        <f>$V$569*$K$569</f>
        <v>0.958</v>
      </c>
      <c r="X569" s="77">
        <v>0.00015</v>
      </c>
      <c r="Y569" s="77">
        <f>$X$569*$K$569</f>
        <v>0.0003</v>
      </c>
      <c r="Z569" s="77">
        <v>0</v>
      </c>
      <c r="AA569" s="78">
        <f>$Z$569*$K$569</f>
        <v>0</v>
      </c>
      <c r="AR569" s="5" t="s">
        <v>221</v>
      </c>
      <c r="AT569" s="5" t="s">
        <v>94</v>
      </c>
      <c r="AU569" s="5" t="s">
        <v>53</v>
      </c>
      <c r="AY569" s="5" t="s">
        <v>93</v>
      </c>
      <c r="BE569" s="79">
        <f>IF($U$569="základní",$N$569,0)</f>
        <v>0</v>
      </c>
      <c r="BF569" s="79">
        <f>IF($U$569="snížená",$N$569,0)</f>
        <v>0</v>
      </c>
      <c r="BG569" s="79">
        <f>IF($U$569="zákl. přenesená",$N$569,0)</f>
        <v>0</v>
      </c>
      <c r="BH569" s="79">
        <f>IF($U$569="sníž. přenesená",$N$569,0)</f>
        <v>0</v>
      </c>
      <c r="BI569" s="79">
        <f>IF($U$569="nulová",$N$569,0)</f>
        <v>0</v>
      </c>
      <c r="BJ569" s="5" t="s">
        <v>12</v>
      </c>
      <c r="BK569" s="79">
        <f>ROUND($L$569*$K$569,2)</f>
        <v>0</v>
      </c>
      <c r="BL569" s="5" t="s">
        <v>221</v>
      </c>
    </row>
    <row r="570" spans="2:51" s="5" customFormat="1" ht="27" customHeight="1">
      <c r="B570" s="80"/>
      <c r="E570" s="81"/>
      <c r="F570" s="136" t="s">
        <v>436</v>
      </c>
      <c r="G570" s="137"/>
      <c r="H570" s="137"/>
      <c r="I570" s="137"/>
      <c r="K570" s="81"/>
      <c r="R570" s="82"/>
      <c r="T570" s="83"/>
      <c r="AA570" s="84"/>
      <c r="AT570" s="81" t="s">
        <v>100</v>
      </c>
      <c r="AU570" s="81" t="s">
        <v>53</v>
      </c>
      <c r="AV570" s="81" t="s">
        <v>12</v>
      </c>
      <c r="AW570" s="81" t="s">
        <v>63</v>
      </c>
      <c r="AX570" s="81" t="s">
        <v>49</v>
      </c>
      <c r="AY570" s="81" t="s">
        <v>93</v>
      </c>
    </row>
    <row r="571" spans="2:51" s="5" customFormat="1" ht="15.75" customHeight="1">
      <c r="B571" s="80"/>
      <c r="E571" s="81"/>
      <c r="F571" s="136" t="s">
        <v>391</v>
      </c>
      <c r="G571" s="137"/>
      <c r="H571" s="137"/>
      <c r="I571" s="137"/>
      <c r="K571" s="81"/>
      <c r="R571" s="82"/>
      <c r="T571" s="83"/>
      <c r="AA571" s="84"/>
      <c r="AT571" s="81" t="s">
        <v>100</v>
      </c>
      <c r="AU571" s="81" t="s">
        <v>53</v>
      </c>
      <c r="AV571" s="81" t="s">
        <v>12</v>
      </c>
      <c r="AW571" s="81" t="s">
        <v>63</v>
      </c>
      <c r="AX571" s="81" t="s">
        <v>49</v>
      </c>
      <c r="AY571" s="81" t="s">
        <v>93</v>
      </c>
    </row>
    <row r="572" spans="2:51" s="5" customFormat="1" ht="15.75" customHeight="1">
      <c r="B572" s="85"/>
      <c r="E572" s="86"/>
      <c r="F572" s="138" t="s">
        <v>12</v>
      </c>
      <c r="G572" s="139"/>
      <c r="H572" s="139"/>
      <c r="I572" s="139"/>
      <c r="K572" s="87">
        <v>1</v>
      </c>
      <c r="R572" s="88"/>
      <c r="T572" s="89"/>
      <c r="AA572" s="90"/>
      <c r="AT572" s="86" t="s">
        <v>100</v>
      </c>
      <c r="AU572" s="86" t="s">
        <v>53</v>
      </c>
      <c r="AV572" s="86" t="s">
        <v>53</v>
      </c>
      <c r="AW572" s="86" t="s">
        <v>63</v>
      </c>
      <c r="AX572" s="86" t="s">
        <v>49</v>
      </c>
      <c r="AY572" s="86" t="s">
        <v>93</v>
      </c>
    </row>
    <row r="573" spans="2:51" s="5" customFormat="1" ht="15.75" customHeight="1">
      <c r="B573" s="80"/>
      <c r="E573" s="81"/>
      <c r="F573" s="136" t="s">
        <v>393</v>
      </c>
      <c r="G573" s="137"/>
      <c r="H573" s="137"/>
      <c r="I573" s="137"/>
      <c r="K573" s="81"/>
      <c r="R573" s="82"/>
      <c r="T573" s="83"/>
      <c r="AA573" s="84"/>
      <c r="AT573" s="81" t="s">
        <v>100</v>
      </c>
      <c r="AU573" s="81" t="s">
        <v>53</v>
      </c>
      <c r="AV573" s="81" t="s">
        <v>12</v>
      </c>
      <c r="AW573" s="81" t="s">
        <v>63</v>
      </c>
      <c r="AX573" s="81" t="s">
        <v>49</v>
      </c>
      <c r="AY573" s="81" t="s">
        <v>93</v>
      </c>
    </row>
    <row r="574" spans="2:51" s="5" customFormat="1" ht="15.75" customHeight="1">
      <c r="B574" s="85"/>
      <c r="E574" s="86"/>
      <c r="F574" s="138" t="s">
        <v>12</v>
      </c>
      <c r="G574" s="139"/>
      <c r="H574" s="139"/>
      <c r="I574" s="139"/>
      <c r="K574" s="87">
        <v>1</v>
      </c>
      <c r="R574" s="88"/>
      <c r="T574" s="89"/>
      <c r="AA574" s="90"/>
      <c r="AT574" s="86" t="s">
        <v>100</v>
      </c>
      <c r="AU574" s="86" t="s">
        <v>53</v>
      </c>
      <c r="AV574" s="86" t="s">
        <v>53</v>
      </c>
      <c r="AW574" s="86" t="s">
        <v>63</v>
      </c>
      <c r="AX574" s="86" t="s">
        <v>49</v>
      </c>
      <c r="AY574" s="86" t="s">
        <v>93</v>
      </c>
    </row>
    <row r="575" spans="2:51" s="5" customFormat="1" ht="15.75" customHeight="1">
      <c r="B575" s="91"/>
      <c r="E575" s="92"/>
      <c r="F575" s="140" t="s">
        <v>108</v>
      </c>
      <c r="G575" s="141"/>
      <c r="H575" s="141"/>
      <c r="I575" s="141"/>
      <c r="K575" s="93">
        <v>2</v>
      </c>
      <c r="R575" s="94"/>
      <c r="T575" s="95"/>
      <c r="AA575" s="96"/>
      <c r="AT575" s="92" t="s">
        <v>100</v>
      </c>
      <c r="AU575" s="92" t="s">
        <v>53</v>
      </c>
      <c r="AV575" s="92" t="s">
        <v>98</v>
      </c>
      <c r="AW575" s="92" t="s">
        <v>63</v>
      </c>
      <c r="AX575" s="92" t="s">
        <v>12</v>
      </c>
      <c r="AY575" s="92" t="s">
        <v>93</v>
      </c>
    </row>
    <row r="576" spans="2:64" s="5" customFormat="1" ht="15.75" customHeight="1">
      <c r="B576" s="18"/>
      <c r="C576" s="97" t="s">
        <v>440</v>
      </c>
      <c r="D576" s="97" t="s">
        <v>123</v>
      </c>
      <c r="E576" s="98" t="s">
        <v>441</v>
      </c>
      <c r="F576" s="142" t="s">
        <v>442</v>
      </c>
      <c r="G576" s="143"/>
      <c r="H576" s="143"/>
      <c r="I576" s="143"/>
      <c r="J576" s="99" t="s">
        <v>145</v>
      </c>
      <c r="K576" s="100">
        <v>2</v>
      </c>
      <c r="L576" s="144"/>
      <c r="M576" s="143"/>
      <c r="N576" s="144">
        <f>ROUND($L$576*$K$576,2)</f>
        <v>0</v>
      </c>
      <c r="O576" s="134"/>
      <c r="P576" s="134"/>
      <c r="Q576" s="134"/>
      <c r="R576" s="19"/>
      <c r="T576" s="76"/>
      <c r="U576" s="22" t="s">
        <v>38</v>
      </c>
      <c r="V576" s="77">
        <v>0</v>
      </c>
      <c r="W576" s="77">
        <f>$V$576*$K$576</f>
        <v>0</v>
      </c>
      <c r="X576" s="77">
        <v>0</v>
      </c>
      <c r="Y576" s="77">
        <f>$X$576*$K$576</f>
        <v>0</v>
      </c>
      <c r="Z576" s="77">
        <v>0</v>
      </c>
      <c r="AA576" s="78">
        <f>$Z$576*$K$576</f>
        <v>0</v>
      </c>
      <c r="AR576" s="5" t="s">
        <v>226</v>
      </c>
      <c r="AT576" s="5" t="s">
        <v>123</v>
      </c>
      <c r="AU576" s="5" t="s">
        <v>53</v>
      </c>
      <c r="AY576" s="5" t="s">
        <v>93</v>
      </c>
      <c r="BE576" s="79">
        <f>IF($U$576="základní",$N$576,0)</f>
        <v>0</v>
      </c>
      <c r="BF576" s="79">
        <f>IF($U$576="snížená",$N$576,0)</f>
        <v>0</v>
      </c>
      <c r="BG576" s="79">
        <f>IF($U$576="zákl. přenesená",$N$576,0)</f>
        <v>0</v>
      </c>
      <c r="BH576" s="79">
        <f>IF($U$576="sníž. přenesená",$N$576,0)</f>
        <v>0</v>
      </c>
      <c r="BI576" s="79">
        <f>IF($U$576="nulová",$N$576,0)</f>
        <v>0</v>
      </c>
      <c r="BJ576" s="5" t="s">
        <v>12</v>
      </c>
      <c r="BK576" s="79">
        <f>ROUND($L$576*$K$576,2)</f>
        <v>0</v>
      </c>
      <c r="BL576" s="5" t="s">
        <v>221</v>
      </c>
    </row>
    <row r="577" spans="2:51" s="5" customFormat="1" ht="27" customHeight="1">
      <c r="B577" s="80"/>
      <c r="E577" s="81"/>
      <c r="F577" s="136" t="s">
        <v>436</v>
      </c>
      <c r="G577" s="137"/>
      <c r="H577" s="137"/>
      <c r="I577" s="137"/>
      <c r="K577" s="81"/>
      <c r="R577" s="82"/>
      <c r="T577" s="83"/>
      <c r="AA577" s="84"/>
      <c r="AT577" s="81" t="s">
        <v>100</v>
      </c>
      <c r="AU577" s="81" t="s">
        <v>53</v>
      </c>
      <c r="AV577" s="81" t="s">
        <v>12</v>
      </c>
      <c r="AW577" s="81" t="s">
        <v>63</v>
      </c>
      <c r="AX577" s="81" t="s">
        <v>49</v>
      </c>
      <c r="AY577" s="81" t="s">
        <v>93</v>
      </c>
    </row>
    <row r="578" spans="2:51" s="5" customFormat="1" ht="15.75" customHeight="1">
      <c r="B578" s="80"/>
      <c r="E578" s="81"/>
      <c r="F578" s="136" t="s">
        <v>391</v>
      </c>
      <c r="G578" s="137"/>
      <c r="H578" s="137"/>
      <c r="I578" s="137"/>
      <c r="K578" s="81"/>
      <c r="R578" s="82"/>
      <c r="T578" s="83"/>
      <c r="AA578" s="84"/>
      <c r="AT578" s="81" t="s">
        <v>100</v>
      </c>
      <c r="AU578" s="81" t="s">
        <v>53</v>
      </c>
      <c r="AV578" s="81" t="s">
        <v>12</v>
      </c>
      <c r="AW578" s="81" t="s">
        <v>63</v>
      </c>
      <c r="AX578" s="81" t="s">
        <v>49</v>
      </c>
      <c r="AY578" s="81" t="s">
        <v>93</v>
      </c>
    </row>
    <row r="579" spans="2:51" s="5" customFormat="1" ht="15.75" customHeight="1">
      <c r="B579" s="85"/>
      <c r="E579" s="86"/>
      <c r="F579" s="138" t="s">
        <v>12</v>
      </c>
      <c r="G579" s="139"/>
      <c r="H579" s="139"/>
      <c r="I579" s="139"/>
      <c r="K579" s="87">
        <v>1</v>
      </c>
      <c r="R579" s="88"/>
      <c r="T579" s="89"/>
      <c r="AA579" s="90"/>
      <c r="AT579" s="86" t="s">
        <v>100</v>
      </c>
      <c r="AU579" s="86" t="s">
        <v>53</v>
      </c>
      <c r="AV579" s="86" t="s">
        <v>53</v>
      </c>
      <c r="AW579" s="86" t="s">
        <v>63</v>
      </c>
      <c r="AX579" s="86" t="s">
        <v>49</v>
      </c>
      <c r="AY579" s="86" t="s">
        <v>93</v>
      </c>
    </row>
    <row r="580" spans="2:51" s="5" customFormat="1" ht="15.75" customHeight="1">
      <c r="B580" s="80"/>
      <c r="E580" s="81"/>
      <c r="F580" s="136" t="s">
        <v>393</v>
      </c>
      <c r="G580" s="137"/>
      <c r="H580" s="137"/>
      <c r="I580" s="137"/>
      <c r="K580" s="81"/>
      <c r="R580" s="82"/>
      <c r="T580" s="83"/>
      <c r="AA580" s="84"/>
      <c r="AT580" s="81" t="s">
        <v>100</v>
      </c>
      <c r="AU580" s="81" t="s">
        <v>53</v>
      </c>
      <c r="AV580" s="81" t="s">
        <v>12</v>
      </c>
      <c r="AW580" s="81" t="s">
        <v>63</v>
      </c>
      <c r="AX580" s="81" t="s">
        <v>49</v>
      </c>
      <c r="AY580" s="81" t="s">
        <v>93</v>
      </c>
    </row>
    <row r="581" spans="2:51" s="5" customFormat="1" ht="15.75" customHeight="1">
      <c r="B581" s="85"/>
      <c r="E581" s="86"/>
      <c r="F581" s="138" t="s">
        <v>12</v>
      </c>
      <c r="G581" s="139"/>
      <c r="H581" s="139"/>
      <c r="I581" s="139"/>
      <c r="K581" s="87">
        <v>1</v>
      </c>
      <c r="R581" s="88"/>
      <c r="T581" s="89"/>
      <c r="AA581" s="90"/>
      <c r="AT581" s="86" t="s">
        <v>100</v>
      </c>
      <c r="AU581" s="86" t="s">
        <v>53</v>
      </c>
      <c r="AV581" s="86" t="s">
        <v>53</v>
      </c>
      <c r="AW581" s="86" t="s">
        <v>63</v>
      </c>
      <c r="AX581" s="86" t="s">
        <v>49</v>
      </c>
      <c r="AY581" s="86" t="s">
        <v>93</v>
      </c>
    </row>
    <row r="582" spans="2:51" s="5" customFormat="1" ht="15.75" customHeight="1">
      <c r="B582" s="91"/>
      <c r="E582" s="92"/>
      <c r="F582" s="140" t="s">
        <v>108</v>
      </c>
      <c r="G582" s="141"/>
      <c r="H582" s="141"/>
      <c r="I582" s="141"/>
      <c r="K582" s="93">
        <v>2</v>
      </c>
      <c r="R582" s="94"/>
      <c r="T582" s="95"/>
      <c r="AA582" s="96"/>
      <c r="AT582" s="92" t="s">
        <v>100</v>
      </c>
      <c r="AU582" s="92" t="s">
        <v>53</v>
      </c>
      <c r="AV582" s="92" t="s">
        <v>98</v>
      </c>
      <c r="AW582" s="92" t="s">
        <v>63</v>
      </c>
      <c r="AX582" s="92" t="s">
        <v>12</v>
      </c>
      <c r="AY582" s="92" t="s">
        <v>93</v>
      </c>
    </row>
    <row r="583" spans="2:64" s="5" customFormat="1" ht="27" customHeight="1">
      <c r="B583" s="18"/>
      <c r="C583" s="72" t="s">
        <v>443</v>
      </c>
      <c r="D583" s="72" t="s">
        <v>94</v>
      </c>
      <c r="E583" s="73" t="s">
        <v>444</v>
      </c>
      <c r="F583" s="133" t="s">
        <v>445</v>
      </c>
      <c r="G583" s="134"/>
      <c r="H583" s="134"/>
      <c r="I583" s="134"/>
      <c r="J583" s="74" t="s">
        <v>145</v>
      </c>
      <c r="K583" s="75">
        <v>2</v>
      </c>
      <c r="L583" s="135"/>
      <c r="M583" s="134"/>
      <c r="N583" s="135">
        <f>ROUND($L$583*$K$583,2)</f>
        <v>0</v>
      </c>
      <c r="O583" s="134"/>
      <c r="P583" s="134"/>
      <c r="Q583" s="134"/>
      <c r="R583" s="19"/>
      <c r="T583" s="76"/>
      <c r="U583" s="22" t="s">
        <v>38</v>
      </c>
      <c r="V583" s="77">
        <v>3.091</v>
      </c>
      <c r="W583" s="77">
        <f>$V$583*$K$583</f>
        <v>6.182</v>
      </c>
      <c r="X583" s="77">
        <v>0.001</v>
      </c>
      <c r="Y583" s="77">
        <f>$X$583*$K$583</f>
        <v>0.002</v>
      </c>
      <c r="Z583" s="77">
        <v>0</v>
      </c>
      <c r="AA583" s="78">
        <f>$Z$583*$K$583</f>
        <v>0</v>
      </c>
      <c r="AR583" s="5" t="s">
        <v>221</v>
      </c>
      <c r="AT583" s="5" t="s">
        <v>94</v>
      </c>
      <c r="AU583" s="5" t="s">
        <v>53</v>
      </c>
      <c r="AY583" s="5" t="s">
        <v>93</v>
      </c>
      <c r="BE583" s="79">
        <f>IF($U$583="základní",$N$583,0)</f>
        <v>0</v>
      </c>
      <c r="BF583" s="79">
        <f>IF($U$583="snížená",$N$583,0)</f>
        <v>0</v>
      </c>
      <c r="BG583" s="79">
        <f>IF($U$583="zákl. přenesená",$N$583,0)</f>
        <v>0</v>
      </c>
      <c r="BH583" s="79">
        <f>IF($U$583="sníž. přenesená",$N$583,0)</f>
        <v>0</v>
      </c>
      <c r="BI583" s="79">
        <f>IF($U$583="nulová",$N$583,0)</f>
        <v>0</v>
      </c>
      <c r="BJ583" s="5" t="s">
        <v>12</v>
      </c>
      <c r="BK583" s="79">
        <f>ROUND($L$583*$K$583,2)</f>
        <v>0</v>
      </c>
      <c r="BL583" s="5" t="s">
        <v>221</v>
      </c>
    </row>
    <row r="584" spans="2:51" s="5" customFormat="1" ht="15.75" customHeight="1">
      <c r="B584" s="80"/>
      <c r="E584" s="81"/>
      <c r="F584" s="136" t="s">
        <v>207</v>
      </c>
      <c r="G584" s="137"/>
      <c r="H584" s="137"/>
      <c r="I584" s="137"/>
      <c r="K584" s="81"/>
      <c r="R584" s="82"/>
      <c r="T584" s="83"/>
      <c r="AA584" s="84"/>
      <c r="AT584" s="81" t="s">
        <v>100</v>
      </c>
      <c r="AU584" s="81" t="s">
        <v>53</v>
      </c>
      <c r="AV584" s="81" t="s">
        <v>12</v>
      </c>
      <c r="AW584" s="81" t="s">
        <v>63</v>
      </c>
      <c r="AX584" s="81" t="s">
        <v>49</v>
      </c>
      <c r="AY584" s="81" t="s">
        <v>93</v>
      </c>
    </row>
    <row r="585" spans="2:51" s="5" customFormat="1" ht="15.75" customHeight="1">
      <c r="B585" s="80"/>
      <c r="E585" s="81"/>
      <c r="F585" s="136" t="s">
        <v>391</v>
      </c>
      <c r="G585" s="137"/>
      <c r="H585" s="137"/>
      <c r="I585" s="137"/>
      <c r="K585" s="81"/>
      <c r="R585" s="82"/>
      <c r="T585" s="83"/>
      <c r="AA585" s="84"/>
      <c r="AT585" s="81" t="s">
        <v>100</v>
      </c>
      <c r="AU585" s="81" t="s">
        <v>53</v>
      </c>
      <c r="AV585" s="81" t="s">
        <v>12</v>
      </c>
      <c r="AW585" s="81" t="s">
        <v>63</v>
      </c>
      <c r="AX585" s="81" t="s">
        <v>49</v>
      </c>
      <c r="AY585" s="81" t="s">
        <v>93</v>
      </c>
    </row>
    <row r="586" spans="2:51" s="5" customFormat="1" ht="15.75" customHeight="1">
      <c r="B586" s="85"/>
      <c r="E586" s="86"/>
      <c r="F586" s="138" t="s">
        <v>12</v>
      </c>
      <c r="G586" s="139"/>
      <c r="H586" s="139"/>
      <c r="I586" s="139"/>
      <c r="K586" s="87">
        <v>1</v>
      </c>
      <c r="R586" s="88"/>
      <c r="T586" s="89"/>
      <c r="AA586" s="90"/>
      <c r="AT586" s="86" t="s">
        <v>100</v>
      </c>
      <c r="AU586" s="86" t="s">
        <v>53</v>
      </c>
      <c r="AV586" s="86" t="s">
        <v>53</v>
      </c>
      <c r="AW586" s="86" t="s">
        <v>63</v>
      </c>
      <c r="AX586" s="86" t="s">
        <v>49</v>
      </c>
      <c r="AY586" s="86" t="s">
        <v>93</v>
      </c>
    </row>
    <row r="587" spans="2:51" s="5" customFormat="1" ht="15.75" customHeight="1">
      <c r="B587" s="80"/>
      <c r="E587" s="81"/>
      <c r="F587" s="136" t="s">
        <v>393</v>
      </c>
      <c r="G587" s="137"/>
      <c r="H587" s="137"/>
      <c r="I587" s="137"/>
      <c r="K587" s="81"/>
      <c r="R587" s="82"/>
      <c r="T587" s="83"/>
      <c r="AA587" s="84"/>
      <c r="AT587" s="81" t="s">
        <v>100</v>
      </c>
      <c r="AU587" s="81" t="s">
        <v>53</v>
      </c>
      <c r="AV587" s="81" t="s">
        <v>12</v>
      </c>
      <c r="AW587" s="81" t="s">
        <v>63</v>
      </c>
      <c r="AX587" s="81" t="s">
        <v>49</v>
      </c>
      <c r="AY587" s="81" t="s">
        <v>93</v>
      </c>
    </row>
    <row r="588" spans="2:51" s="5" customFormat="1" ht="15.75" customHeight="1">
      <c r="B588" s="85"/>
      <c r="E588" s="86"/>
      <c r="F588" s="138" t="s">
        <v>12</v>
      </c>
      <c r="G588" s="139"/>
      <c r="H588" s="139"/>
      <c r="I588" s="139"/>
      <c r="K588" s="87">
        <v>1</v>
      </c>
      <c r="R588" s="88"/>
      <c r="T588" s="89"/>
      <c r="AA588" s="90"/>
      <c r="AT588" s="86" t="s">
        <v>100</v>
      </c>
      <c r="AU588" s="86" t="s">
        <v>53</v>
      </c>
      <c r="AV588" s="86" t="s">
        <v>53</v>
      </c>
      <c r="AW588" s="86" t="s">
        <v>63</v>
      </c>
      <c r="AX588" s="86" t="s">
        <v>49</v>
      </c>
      <c r="AY588" s="86" t="s">
        <v>93</v>
      </c>
    </row>
    <row r="589" spans="2:51" s="5" customFormat="1" ht="15.75" customHeight="1">
      <c r="B589" s="91"/>
      <c r="E589" s="92"/>
      <c r="F589" s="140" t="s">
        <v>108</v>
      </c>
      <c r="G589" s="141"/>
      <c r="H589" s="141"/>
      <c r="I589" s="141"/>
      <c r="K589" s="93">
        <v>2</v>
      </c>
      <c r="R589" s="94"/>
      <c r="T589" s="95"/>
      <c r="AA589" s="96"/>
      <c r="AT589" s="92" t="s">
        <v>100</v>
      </c>
      <c r="AU589" s="92" t="s">
        <v>53</v>
      </c>
      <c r="AV589" s="92" t="s">
        <v>98</v>
      </c>
      <c r="AW589" s="92" t="s">
        <v>63</v>
      </c>
      <c r="AX589" s="92" t="s">
        <v>12</v>
      </c>
      <c r="AY589" s="92" t="s">
        <v>93</v>
      </c>
    </row>
    <row r="590" spans="2:64" s="5" customFormat="1" ht="27" customHeight="1">
      <c r="B590" s="18"/>
      <c r="C590" s="97" t="s">
        <v>446</v>
      </c>
      <c r="D590" s="97" t="s">
        <v>123</v>
      </c>
      <c r="E590" s="98" t="s">
        <v>447</v>
      </c>
      <c r="F590" s="142" t="s">
        <v>448</v>
      </c>
      <c r="G590" s="143"/>
      <c r="H590" s="143"/>
      <c r="I590" s="143"/>
      <c r="J590" s="99" t="s">
        <v>145</v>
      </c>
      <c r="K590" s="100">
        <v>2</v>
      </c>
      <c r="L590" s="144"/>
      <c r="M590" s="143"/>
      <c r="N590" s="144">
        <f>ROUND($L$590*$K$590,2)</f>
        <v>0</v>
      </c>
      <c r="O590" s="134"/>
      <c r="P590" s="134"/>
      <c r="Q590" s="134"/>
      <c r="R590" s="19"/>
      <c r="T590" s="76"/>
      <c r="U590" s="22" t="s">
        <v>38</v>
      </c>
      <c r="V590" s="77">
        <v>0</v>
      </c>
      <c r="W590" s="77">
        <f>$V$590*$K$590</f>
        <v>0</v>
      </c>
      <c r="X590" s="77">
        <v>0</v>
      </c>
      <c r="Y590" s="77">
        <f>$X$590*$K$590</f>
        <v>0</v>
      </c>
      <c r="Z590" s="77">
        <v>0</v>
      </c>
      <c r="AA590" s="78">
        <f>$Z$590*$K$590</f>
        <v>0</v>
      </c>
      <c r="AR590" s="5" t="s">
        <v>226</v>
      </c>
      <c r="AT590" s="5" t="s">
        <v>123</v>
      </c>
      <c r="AU590" s="5" t="s">
        <v>53</v>
      </c>
      <c r="AY590" s="5" t="s">
        <v>93</v>
      </c>
      <c r="BE590" s="79">
        <f>IF($U$590="základní",$N$590,0)</f>
        <v>0</v>
      </c>
      <c r="BF590" s="79">
        <f>IF($U$590="snížená",$N$590,0)</f>
        <v>0</v>
      </c>
      <c r="BG590" s="79">
        <f>IF($U$590="zákl. přenesená",$N$590,0)</f>
        <v>0</v>
      </c>
      <c r="BH590" s="79">
        <f>IF($U$590="sníž. přenesená",$N$590,0)</f>
        <v>0</v>
      </c>
      <c r="BI590" s="79">
        <f>IF($U$590="nulová",$N$590,0)</f>
        <v>0</v>
      </c>
      <c r="BJ590" s="5" t="s">
        <v>12</v>
      </c>
      <c r="BK590" s="79">
        <f>ROUND($L$590*$K$590,2)</f>
        <v>0</v>
      </c>
      <c r="BL590" s="5" t="s">
        <v>221</v>
      </c>
    </row>
    <row r="591" spans="2:51" s="5" customFormat="1" ht="15.75" customHeight="1">
      <c r="B591" s="80"/>
      <c r="E591" s="81"/>
      <c r="F591" s="136" t="s">
        <v>207</v>
      </c>
      <c r="G591" s="137"/>
      <c r="H591" s="137"/>
      <c r="I591" s="137"/>
      <c r="K591" s="81"/>
      <c r="R591" s="82"/>
      <c r="T591" s="83"/>
      <c r="AA591" s="84"/>
      <c r="AT591" s="81" t="s">
        <v>100</v>
      </c>
      <c r="AU591" s="81" t="s">
        <v>53</v>
      </c>
      <c r="AV591" s="81" t="s">
        <v>12</v>
      </c>
      <c r="AW591" s="81" t="s">
        <v>63</v>
      </c>
      <c r="AX591" s="81" t="s">
        <v>49</v>
      </c>
      <c r="AY591" s="81" t="s">
        <v>93</v>
      </c>
    </row>
    <row r="592" spans="2:51" s="5" customFormat="1" ht="15.75" customHeight="1">
      <c r="B592" s="80"/>
      <c r="E592" s="81"/>
      <c r="F592" s="136" t="s">
        <v>391</v>
      </c>
      <c r="G592" s="137"/>
      <c r="H592" s="137"/>
      <c r="I592" s="137"/>
      <c r="K592" s="81"/>
      <c r="R592" s="82"/>
      <c r="T592" s="83"/>
      <c r="AA592" s="84"/>
      <c r="AT592" s="81" t="s">
        <v>100</v>
      </c>
      <c r="AU592" s="81" t="s">
        <v>53</v>
      </c>
      <c r="AV592" s="81" t="s">
        <v>12</v>
      </c>
      <c r="AW592" s="81" t="s">
        <v>63</v>
      </c>
      <c r="AX592" s="81" t="s">
        <v>49</v>
      </c>
      <c r="AY592" s="81" t="s">
        <v>93</v>
      </c>
    </row>
    <row r="593" spans="2:51" s="5" customFormat="1" ht="15.75" customHeight="1">
      <c r="B593" s="85"/>
      <c r="E593" s="86"/>
      <c r="F593" s="138" t="s">
        <v>12</v>
      </c>
      <c r="G593" s="139"/>
      <c r="H593" s="139"/>
      <c r="I593" s="139"/>
      <c r="K593" s="87">
        <v>1</v>
      </c>
      <c r="R593" s="88"/>
      <c r="T593" s="89"/>
      <c r="AA593" s="90"/>
      <c r="AT593" s="86" t="s">
        <v>100</v>
      </c>
      <c r="AU593" s="86" t="s">
        <v>53</v>
      </c>
      <c r="AV593" s="86" t="s">
        <v>53</v>
      </c>
      <c r="AW593" s="86" t="s">
        <v>63</v>
      </c>
      <c r="AX593" s="86" t="s">
        <v>49</v>
      </c>
      <c r="AY593" s="86" t="s">
        <v>93</v>
      </c>
    </row>
    <row r="594" spans="2:51" s="5" customFormat="1" ht="15.75" customHeight="1">
      <c r="B594" s="80"/>
      <c r="E594" s="81"/>
      <c r="F594" s="136" t="s">
        <v>393</v>
      </c>
      <c r="G594" s="137"/>
      <c r="H594" s="137"/>
      <c r="I594" s="137"/>
      <c r="K594" s="81"/>
      <c r="R594" s="82"/>
      <c r="T594" s="83"/>
      <c r="AA594" s="84"/>
      <c r="AT594" s="81" t="s">
        <v>100</v>
      </c>
      <c r="AU594" s="81" t="s">
        <v>53</v>
      </c>
      <c r="AV594" s="81" t="s">
        <v>12</v>
      </c>
      <c r="AW594" s="81" t="s">
        <v>63</v>
      </c>
      <c r="AX594" s="81" t="s">
        <v>49</v>
      </c>
      <c r="AY594" s="81" t="s">
        <v>93</v>
      </c>
    </row>
    <row r="595" spans="2:51" s="5" customFormat="1" ht="15.75" customHeight="1">
      <c r="B595" s="85"/>
      <c r="E595" s="86"/>
      <c r="F595" s="138" t="s">
        <v>12</v>
      </c>
      <c r="G595" s="139"/>
      <c r="H595" s="139"/>
      <c r="I595" s="139"/>
      <c r="K595" s="87">
        <v>1</v>
      </c>
      <c r="R595" s="88"/>
      <c r="T595" s="89"/>
      <c r="AA595" s="90"/>
      <c r="AT595" s="86" t="s">
        <v>100</v>
      </c>
      <c r="AU595" s="86" t="s">
        <v>53</v>
      </c>
      <c r="AV595" s="86" t="s">
        <v>53</v>
      </c>
      <c r="AW595" s="86" t="s">
        <v>63</v>
      </c>
      <c r="AX595" s="86" t="s">
        <v>49</v>
      </c>
      <c r="AY595" s="86" t="s">
        <v>93</v>
      </c>
    </row>
    <row r="596" spans="2:51" s="5" customFormat="1" ht="15.75" customHeight="1">
      <c r="B596" s="91"/>
      <c r="E596" s="92"/>
      <c r="F596" s="140" t="s">
        <v>108</v>
      </c>
      <c r="G596" s="141"/>
      <c r="H596" s="141"/>
      <c r="I596" s="141"/>
      <c r="K596" s="93">
        <v>2</v>
      </c>
      <c r="R596" s="94"/>
      <c r="T596" s="95"/>
      <c r="AA596" s="96"/>
      <c r="AT596" s="92" t="s">
        <v>100</v>
      </c>
      <c r="AU596" s="92" t="s">
        <v>53</v>
      </c>
      <c r="AV596" s="92" t="s">
        <v>98</v>
      </c>
      <c r="AW596" s="92" t="s">
        <v>63</v>
      </c>
      <c r="AX596" s="92" t="s">
        <v>12</v>
      </c>
      <c r="AY596" s="92" t="s">
        <v>93</v>
      </c>
    </row>
    <row r="597" spans="2:64" s="5" customFormat="1" ht="27" customHeight="1">
      <c r="B597" s="18"/>
      <c r="C597" s="72" t="s">
        <v>449</v>
      </c>
      <c r="D597" s="72" t="s">
        <v>94</v>
      </c>
      <c r="E597" s="73" t="s">
        <v>450</v>
      </c>
      <c r="F597" s="133" t="s">
        <v>451</v>
      </c>
      <c r="G597" s="134"/>
      <c r="H597" s="134"/>
      <c r="I597" s="134"/>
      <c r="J597" s="74" t="s">
        <v>145</v>
      </c>
      <c r="K597" s="75">
        <v>3</v>
      </c>
      <c r="L597" s="135"/>
      <c r="M597" s="134"/>
      <c r="N597" s="135">
        <f>ROUND($L$597*$K$597,2)</f>
        <v>0</v>
      </c>
      <c r="O597" s="134"/>
      <c r="P597" s="134"/>
      <c r="Q597" s="134"/>
      <c r="R597" s="19"/>
      <c r="T597" s="76"/>
      <c r="U597" s="22" t="s">
        <v>38</v>
      </c>
      <c r="V597" s="77">
        <v>3.426</v>
      </c>
      <c r="W597" s="77">
        <f>$V$597*$K$597</f>
        <v>10.278</v>
      </c>
      <c r="X597" s="77">
        <v>0.0011</v>
      </c>
      <c r="Y597" s="77">
        <f>$X$597*$K$597</f>
        <v>0.0033</v>
      </c>
      <c r="Z597" s="77">
        <v>0</v>
      </c>
      <c r="AA597" s="78">
        <f>$Z$597*$K$597</f>
        <v>0</v>
      </c>
      <c r="AR597" s="5" t="s">
        <v>221</v>
      </c>
      <c r="AT597" s="5" t="s">
        <v>94</v>
      </c>
      <c r="AU597" s="5" t="s">
        <v>53</v>
      </c>
      <c r="AY597" s="5" t="s">
        <v>93</v>
      </c>
      <c r="BE597" s="79">
        <f>IF($U$597="základní",$N$597,0)</f>
        <v>0</v>
      </c>
      <c r="BF597" s="79">
        <f>IF($U$597="snížená",$N$597,0)</f>
        <v>0</v>
      </c>
      <c r="BG597" s="79">
        <f>IF($U$597="zákl. přenesená",$N$597,0)</f>
        <v>0</v>
      </c>
      <c r="BH597" s="79">
        <f>IF($U$597="sníž. přenesená",$N$597,0)</f>
        <v>0</v>
      </c>
      <c r="BI597" s="79">
        <f>IF($U$597="nulová",$N$597,0)</f>
        <v>0</v>
      </c>
      <c r="BJ597" s="5" t="s">
        <v>12</v>
      </c>
      <c r="BK597" s="79">
        <f>ROUND($L$597*$K$597,2)</f>
        <v>0</v>
      </c>
      <c r="BL597" s="5" t="s">
        <v>221</v>
      </c>
    </row>
    <row r="598" spans="2:51" s="5" customFormat="1" ht="15.75" customHeight="1">
      <c r="B598" s="80"/>
      <c r="E598" s="81"/>
      <c r="F598" s="136" t="s">
        <v>207</v>
      </c>
      <c r="G598" s="137"/>
      <c r="H598" s="137"/>
      <c r="I598" s="137"/>
      <c r="K598" s="81"/>
      <c r="R598" s="82"/>
      <c r="T598" s="83"/>
      <c r="AA598" s="84"/>
      <c r="AT598" s="81" t="s">
        <v>100</v>
      </c>
      <c r="AU598" s="81" t="s">
        <v>53</v>
      </c>
      <c r="AV598" s="81" t="s">
        <v>12</v>
      </c>
      <c r="AW598" s="81" t="s">
        <v>63</v>
      </c>
      <c r="AX598" s="81" t="s">
        <v>49</v>
      </c>
      <c r="AY598" s="81" t="s">
        <v>93</v>
      </c>
    </row>
    <row r="599" spans="2:51" s="5" customFormat="1" ht="15.75" customHeight="1">
      <c r="B599" s="80"/>
      <c r="E599" s="81"/>
      <c r="F599" s="136" t="s">
        <v>391</v>
      </c>
      <c r="G599" s="137"/>
      <c r="H599" s="137"/>
      <c r="I599" s="137"/>
      <c r="K599" s="81"/>
      <c r="R599" s="82"/>
      <c r="T599" s="83"/>
      <c r="AA599" s="84"/>
      <c r="AT599" s="81" t="s">
        <v>100</v>
      </c>
      <c r="AU599" s="81" t="s">
        <v>53</v>
      </c>
      <c r="AV599" s="81" t="s">
        <v>12</v>
      </c>
      <c r="AW599" s="81" t="s">
        <v>63</v>
      </c>
      <c r="AX599" s="81" t="s">
        <v>49</v>
      </c>
      <c r="AY599" s="81" t="s">
        <v>93</v>
      </c>
    </row>
    <row r="600" spans="2:51" s="5" customFormat="1" ht="15.75" customHeight="1">
      <c r="B600" s="85"/>
      <c r="E600" s="86"/>
      <c r="F600" s="138" t="s">
        <v>12</v>
      </c>
      <c r="G600" s="139"/>
      <c r="H600" s="139"/>
      <c r="I600" s="139"/>
      <c r="K600" s="87">
        <v>1</v>
      </c>
      <c r="R600" s="88"/>
      <c r="T600" s="89"/>
      <c r="AA600" s="90"/>
      <c r="AT600" s="86" t="s">
        <v>100</v>
      </c>
      <c r="AU600" s="86" t="s">
        <v>53</v>
      </c>
      <c r="AV600" s="86" t="s">
        <v>53</v>
      </c>
      <c r="AW600" s="86" t="s">
        <v>63</v>
      </c>
      <c r="AX600" s="86" t="s">
        <v>49</v>
      </c>
      <c r="AY600" s="86" t="s">
        <v>93</v>
      </c>
    </row>
    <row r="601" spans="2:51" s="5" customFormat="1" ht="15.75" customHeight="1">
      <c r="B601" s="80"/>
      <c r="E601" s="81"/>
      <c r="F601" s="136" t="s">
        <v>393</v>
      </c>
      <c r="G601" s="137"/>
      <c r="H601" s="137"/>
      <c r="I601" s="137"/>
      <c r="K601" s="81"/>
      <c r="R601" s="82"/>
      <c r="T601" s="83"/>
      <c r="AA601" s="84"/>
      <c r="AT601" s="81" t="s">
        <v>100</v>
      </c>
      <c r="AU601" s="81" t="s">
        <v>53</v>
      </c>
      <c r="AV601" s="81" t="s">
        <v>12</v>
      </c>
      <c r="AW601" s="81" t="s">
        <v>63</v>
      </c>
      <c r="AX601" s="81" t="s">
        <v>49</v>
      </c>
      <c r="AY601" s="81" t="s">
        <v>93</v>
      </c>
    </row>
    <row r="602" spans="2:51" s="5" customFormat="1" ht="15.75" customHeight="1">
      <c r="B602" s="85"/>
      <c r="E602" s="86"/>
      <c r="F602" s="138" t="s">
        <v>159</v>
      </c>
      <c r="G602" s="139"/>
      <c r="H602" s="139"/>
      <c r="I602" s="139"/>
      <c r="K602" s="87">
        <v>2</v>
      </c>
      <c r="R602" s="88"/>
      <c r="T602" s="89"/>
      <c r="AA602" s="90"/>
      <c r="AT602" s="86" t="s">
        <v>100</v>
      </c>
      <c r="AU602" s="86" t="s">
        <v>53</v>
      </c>
      <c r="AV602" s="86" t="s">
        <v>53</v>
      </c>
      <c r="AW602" s="86" t="s">
        <v>63</v>
      </c>
      <c r="AX602" s="86" t="s">
        <v>49</v>
      </c>
      <c r="AY602" s="86" t="s">
        <v>93</v>
      </c>
    </row>
    <row r="603" spans="2:51" s="5" customFormat="1" ht="15.75" customHeight="1">
      <c r="B603" s="91"/>
      <c r="E603" s="92"/>
      <c r="F603" s="140" t="s">
        <v>108</v>
      </c>
      <c r="G603" s="141"/>
      <c r="H603" s="141"/>
      <c r="I603" s="141"/>
      <c r="K603" s="93">
        <v>3</v>
      </c>
      <c r="R603" s="94"/>
      <c r="T603" s="95"/>
      <c r="AA603" s="96"/>
      <c r="AT603" s="92" t="s">
        <v>100</v>
      </c>
      <c r="AU603" s="92" t="s">
        <v>53</v>
      </c>
      <c r="AV603" s="92" t="s">
        <v>98</v>
      </c>
      <c r="AW603" s="92" t="s">
        <v>63</v>
      </c>
      <c r="AX603" s="92" t="s">
        <v>12</v>
      </c>
      <c r="AY603" s="92" t="s">
        <v>93</v>
      </c>
    </row>
    <row r="604" spans="2:64" s="5" customFormat="1" ht="27" customHeight="1">
      <c r="B604" s="18"/>
      <c r="C604" s="72" t="s">
        <v>452</v>
      </c>
      <c r="D604" s="72" t="s">
        <v>94</v>
      </c>
      <c r="E604" s="73" t="s">
        <v>453</v>
      </c>
      <c r="F604" s="133" t="s">
        <v>454</v>
      </c>
      <c r="G604" s="134"/>
      <c r="H604" s="134"/>
      <c r="I604" s="134"/>
      <c r="J604" s="74" t="s">
        <v>145</v>
      </c>
      <c r="K604" s="75">
        <v>2</v>
      </c>
      <c r="L604" s="135"/>
      <c r="M604" s="134"/>
      <c r="N604" s="135">
        <f>ROUND($L$604*$K$604,2)</f>
        <v>0</v>
      </c>
      <c r="O604" s="134"/>
      <c r="P604" s="134"/>
      <c r="Q604" s="134"/>
      <c r="R604" s="19"/>
      <c r="T604" s="76"/>
      <c r="U604" s="22" t="s">
        <v>38</v>
      </c>
      <c r="V604" s="77">
        <v>4.868</v>
      </c>
      <c r="W604" s="77">
        <f>$V$604*$K$604</f>
        <v>9.736</v>
      </c>
      <c r="X604" s="77">
        <v>0.00156</v>
      </c>
      <c r="Y604" s="77">
        <f>$X$604*$K$604</f>
        <v>0.00312</v>
      </c>
      <c r="Z604" s="77">
        <v>0</v>
      </c>
      <c r="AA604" s="78">
        <f>$Z$604*$K$604</f>
        <v>0</v>
      </c>
      <c r="AR604" s="5" t="s">
        <v>221</v>
      </c>
      <c r="AT604" s="5" t="s">
        <v>94</v>
      </c>
      <c r="AU604" s="5" t="s">
        <v>53</v>
      </c>
      <c r="AY604" s="5" t="s">
        <v>93</v>
      </c>
      <c r="BE604" s="79">
        <f>IF($U$604="základní",$N$604,0)</f>
        <v>0</v>
      </c>
      <c r="BF604" s="79">
        <f>IF($U$604="snížená",$N$604,0)</f>
        <v>0</v>
      </c>
      <c r="BG604" s="79">
        <f>IF($U$604="zákl. přenesená",$N$604,0)</f>
        <v>0</v>
      </c>
      <c r="BH604" s="79">
        <f>IF($U$604="sníž. přenesená",$N$604,0)</f>
        <v>0</v>
      </c>
      <c r="BI604" s="79">
        <f>IF($U$604="nulová",$N$604,0)</f>
        <v>0</v>
      </c>
      <c r="BJ604" s="5" t="s">
        <v>12</v>
      </c>
      <c r="BK604" s="79">
        <f>ROUND($L$604*$K$604,2)</f>
        <v>0</v>
      </c>
      <c r="BL604" s="5" t="s">
        <v>221</v>
      </c>
    </row>
    <row r="605" spans="2:51" s="5" customFormat="1" ht="15.75" customHeight="1">
      <c r="B605" s="80"/>
      <c r="E605" s="81"/>
      <c r="F605" s="136" t="s">
        <v>207</v>
      </c>
      <c r="G605" s="137"/>
      <c r="H605" s="137"/>
      <c r="I605" s="137"/>
      <c r="K605" s="81"/>
      <c r="R605" s="82"/>
      <c r="T605" s="83"/>
      <c r="AA605" s="84"/>
      <c r="AT605" s="81" t="s">
        <v>100</v>
      </c>
      <c r="AU605" s="81" t="s">
        <v>53</v>
      </c>
      <c r="AV605" s="81" t="s">
        <v>12</v>
      </c>
      <c r="AW605" s="81" t="s">
        <v>63</v>
      </c>
      <c r="AX605" s="81" t="s">
        <v>49</v>
      </c>
      <c r="AY605" s="81" t="s">
        <v>93</v>
      </c>
    </row>
    <row r="606" spans="2:51" s="5" customFormat="1" ht="15.75" customHeight="1">
      <c r="B606" s="80"/>
      <c r="E606" s="81"/>
      <c r="F606" s="136" t="s">
        <v>391</v>
      </c>
      <c r="G606" s="137"/>
      <c r="H606" s="137"/>
      <c r="I606" s="137"/>
      <c r="K606" s="81"/>
      <c r="R606" s="82"/>
      <c r="T606" s="83"/>
      <c r="AA606" s="84"/>
      <c r="AT606" s="81" t="s">
        <v>100</v>
      </c>
      <c r="AU606" s="81" t="s">
        <v>53</v>
      </c>
      <c r="AV606" s="81" t="s">
        <v>12</v>
      </c>
      <c r="AW606" s="81" t="s">
        <v>63</v>
      </c>
      <c r="AX606" s="81" t="s">
        <v>49</v>
      </c>
      <c r="AY606" s="81" t="s">
        <v>93</v>
      </c>
    </row>
    <row r="607" spans="2:51" s="5" customFormat="1" ht="15.75" customHeight="1">
      <c r="B607" s="85"/>
      <c r="E607" s="86"/>
      <c r="F607" s="138" t="s">
        <v>12</v>
      </c>
      <c r="G607" s="139"/>
      <c r="H607" s="139"/>
      <c r="I607" s="139"/>
      <c r="K607" s="87">
        <v>1</v>
      </c>
      <c r="R607" s="88"/>
      <c r="T607" s="89"/>
      <c r="AA607" s="90"/>
      <c r="AT607" s="86" t="s">
        <v>100</v>
      </c>
      <c r="AU607" s="86" t="s">
        <v>53</v>
      </c>
      <c r="AV607" s="86" t="s">
        <v>53</v>
      </c>
      <c r="AW607" s="86" t="s">
        <v>63</v>
      </c>
      <c r="AX607" s="86" t="s">
        <v>49</v>
      </c>
      <c r="AY607" s="86" t="s">
        <v>93</v>
      </c>
    </row>
    <row r="608" spans="2:51" s="5" customFormat="1" ht="15.75" customHeight="1">
      <c r="B608" s="80"/>
      <c r="E608" s="81"/>
      <c r="F608" s="136" t="s">
        <v>393</v>
      </c>
      <c r="G608" s="137"/>
      <c r="H608" s="137"/>
      <c r="I608" s="137"/>
      <c r="K608" s="81"/>
      <c r="R608" s="82"/>
      <c r="T608" s="83"/>
      <c r="AA608" s="84"/>
      <c r="AT608" s="81" t="s">
        <v>100</v>
      </c>
      <c r="AU608" s="81" t="s">
        <v>53</v>
      </c>
      <c r="AV608" s="81" t="s">
        <v>12</v>
      </c>
      <c r="AW608" s="81" t="s">
        <v>63</v>
      </c>
      <c r="AX608" s="81" t="s">
        <v>49</v>
      </c>
      <c r="AY608" s="81" t="s">
        <v>93</v>
      </c>
    </row>
    <row r="609" spans="2:51" s="5" customFormat="1" ht="15.75" customHeight="1">
      <c r="B609" s="85"/>
      <c r="E609" s="86"/>
      <c r="F609" s="138" t="s">
        <v>12</v>
      </c>
      <c r="G609" s="139"/>
      <c r="H609" s="139"/>
      <c r="I609" s="139"/>
      <c r="K609" s="87">
        <v>1</v>
      </c>
      <c r="R609" s="88"/>
      <c r="T609" s="89"/>
      <c r="AA609" s="90"/>
      <c r="AT609" s="86" t="s">
        <v>100</v>
      </c>
      <c r="AU609" s="86" t="s">
        <v>53</v>
      </c>
      <c r="AV609" s="86" t="s">
        <v>53</v>
      </c>
      <c r="AW609" s="86" t="s">
        <v>63</v>
      </c>
      <c r="AX609" s="86" t="s">
        <v>49</v>
      </c>
      <c r="AY609" s="86" t="s">
        <v>93</v>
      </c>
    </row>
    <row r="610" spans="2:51" s="5" customFormat="1" ht="15.75" customHeight="1">
      <c r="B610" s="91"/>
      <c r="E610" s="92"/>
      <c r="F610" s="140" t="s">
        <v>108</v>
      </c>
      <c r="G610" s="141"/>
      <c r="H610" s="141"/>
      <c r="I610" s="141"/>
      <c r="K610" s="93">
        <v>2</v>
      </c>
      <c r="R610" s="94"/>
      <c r="T610" s="95"/>
      <c r="AA610" s="96"/>
      <c r="AT610" s="92" t="s">
        <v>100</v>
      </c>
      <c r="AU610" s="92" t="s">
        <v>53</v>
      </c>
      <c r="AV610" s="92" t="s">
        <v>98</v>
      </c>
      <c r="AW610" s="92" t="s">
        <v>63</v>
      </c>
      <c r="AX610" s="92" t="s">
        <v>12</v>
      </c>
      <c r="AY610" s="92" t="s">
        <v>93</v>
      </c>
    </row>
    <row r="611" spans="2:64" s="5" customFormat="1" ht="27" customHeight="1">
      <c r="B611" s="18"/>
      <c r="C611" s="97" t="s">
        <v>455</v>
      </c>
      <c r="D611" s="97" t="s">
        <v>123</v>
      </c>
      <c r="E611" s="98" t="s">
        <v>456</v>
      </c>
      <c r="F611" s="142" t="s">
        <v>457</v>
      </c>
      <c r="G611" s="143"/>
      <c r="H611" s="143"/>
      <c r="I611" s="143"/>
      <c r="J611" s="99" t="s">
        <v>145</v>
      </c>
      <c r="K611" s="100">
        <v>5</v>
      </c>
      <c r="L611" s="144"/>
      <c r="M611" s="143"/>
      <c r="N611" s="144">
        <f>ROUND($L$611*$K$611,2)</f>
        <v>0</v>
      </c>
      <c r="O611" s="134"/>
      <c r="P611" s="134"/>
      <c r="Q611" s="134"/>
      <c r="R611" s="19"/>
      <c r="T611" s="76"/>
      <c r="U611" s="22" t="s">
        <v>38</v>
      </c>
      <c r="V611" s="77">
        <v>0</v>
      </c>
      <c r="W611" s="77">
        <f>$V$611*$K$611</f>
        <v>0</v>
      </c>
      <c r="X611" s="77">
        <v>0</v>
      </c>
      <c r="Y611" s="77">
        <f>$X$611*$K$611</f>
        <v>0</v>
      </c>
      <c r="Z611" s="77">
        <v>0</v>
      </c>
      <c r="AA611" s="78">
        <f>$Z$611*$K$611</f>
        <v>0</v>
      </c>
      <c r="AR611" s="5" t="s">
        <v>226</v>
      </c>
      <c r="AT611" s="5" t="s">
        <v>123</v>
      </c>
      <c r="AU611" s="5" t="s">
        <v>53</v>
      </c>
      <c r="AY611" s="5" t="s">
        <v>93</v>
      </c>
      <c r="BE611" s="79">
        <f>IF($U$611="základní",$N$611,0)</f>
        <v>0</v>
      </c>
      <c r="BF611" s="79">
        <f>IF($U$611="snížená",$N$611,0)</f>
        <v>0</v>
      </c>
      <c r="BG611" s="79">
        <f>IF($U$611="zákl. přenesená",$N$611,0)</f>
        <v>0</v>
      </c>
      <c r="BH611" s="79">
        <f>IF($U$611="sníž. přenesená",$N$611,0)</f>
        <v>0</v>
      </c>
      <c r="BI611" s="79">
        <f>IF($U$611="nulová",$N$611,0)</f>
        <v>0</v>
      </c>
      <c r="BJ611" s="5" t="s">
        <v>12</v>
      </c>
      <c r="BK611" s="79">
        <f>ROUND($L$611*$K$611,2)</f>
        <v>0</v>
      </c>
      <c r="BL611" s="5" t="s">
        <v>221</v>
      </c>
    </row>
    <row r="612" spans="2:51" s="5" customFormat="1" ht="15.75" customHeight="1">
      <c r="B612" s="80"/>
      <c r="E612" s="81"/>
      <c r="F612" s="136" t="s">
        <v>207</v>
      </c>
      <c r="G612" s="137"/>
      <c r="H612" s="137"/>
      <c r="I612" s="137"/>
      <c r="K612" s="81"/>
      <c r="R612" s="82"/>
      <c r="T612" s="83"/>
      <c r="AA612" s="84"/>
      <c r="AT612" s="81" t="s">
        <v>100</v>
      </c>
      <c r="AU612" s="81" t="s">
        <v>53</v>
      </c>
      <c r="AV612" s="81" t="s">
        <v>12</v>
      </c>
      <c r="AW612" s="81" t="s">
        <v>63</v>
      </c>
      <c r="AX612" s="81" t="s">
        <v>49</v>
      </c>
      <c r="AY612" s="81" t="s">
        <v>93</v>
      </c>
    </row>
    <row r="613" spans="2:51" s="5" customFormat="1" ht="15.75" customHeight="1">
      <c r="B613" s="80"/>
      <c r="E613" s="81"/>
      <c r="F613" s="136" t="s">
        <v>391</v>
      </c>
      <c r="G613" s="137"/>
      <c r="H613" s="137"/>
      <c r="I613" s="137"/>
      <c r="K613" s="81"/>
      <c r="R613" s="82"/>
      <c r="T613" s="83"/>
      <c r="AA613" s="84"/>
      <c r="AT613" s="81" t="s">
        <v>100</v>
      </c>
      <c r="AU613" s="81" t="s">
        <v>53</v>
      </c>
      <c r="AV613" s="81" t="s">
        <v>12</v>
      </c>
      <c r="AW613" s="81" t="s">
        <v>63</v>
      </c>
      <c r="AX613" s="81" t="s">
        <v>49</v>
      </c>
      <c r="AY613" s="81" t="s">
        <v>93</v>
      </c>
    </row>
    <row r="614" spans="2:51" s="5" customFormat="1" ht="15.75" customHeight="1">
      <c r="B614" s="85"/>
      <c r="E614" s="86"/>
      <c r="F614" s="138" t="s">
        <v>159</v>
      </c>
      <c r="G614" s="139"/>
      <c r="H614" s="139"/>
      <c r="I614" s="139"/>
      <c r="K614" s="87">
        <v>2</v>
      </c>
      <c r="R614" s="88"/>
      <c r="T614" s="89"/>
      <c r="AA614" s="90"/>
      <c r="AT614" s="86" t="s">
        <v>100</v>
      </c>
      <c r="AU614" s="86" t="s">
        <v>53</v>
      </c>
      <c r="AV614" s="86" t="s">
        <v>53</v>
      </c>
      <c r="AW614" s="86" t="s">
        <v>63</v>
      </c>
      <c r="AX614" s="86" t="s">
        <v>49</v>
      </c>
      <c r="AY614" s="86" t="s">
        <v>93</v>
      </c>
    </row>
    <row r="615" spans="2:51" s="5" customFormat="1" ht="15.75" customHeight="1">
      <c r="B615" s="80"/>
      <c r="E615" s="81"/>
      <c r="F615" s="136" t="s">
        <v>393</v>
      </c>
      <c r="G615" s="137"/>
      <c r="H615" s="137"/>
      <c r="I615" s="137"/>
      <c r="K615" s="81"/>
      <c r="R615" s="82"/>
      <c r="T615" s="83"/>
      <c r="AA615" s="84"/>
      <c r="AT615" s="81" t="s">
        <v>100</v>
      </c>
      <c r="AU615" s="81" t="s">
        <v>53</v>
      </c>
      <c r="AV615" s="81" t="s">
        <v>12</v>
      </c>
      <c r="AW615" s="81" t="s">
        <v>63</v>
      </c>
      <c r="AX615" s="81" t="s">
        <v>49</v>
      </c>
      <c r="AY615" s="81" t="s">
        <v>93</v>
      </c>
    </row>
    <row r="616" spans="2:51" s="5" customFormat="1" ht="15.75" customHeight="1">
      <c r="B616" s="85"/>
      <c r="E616" s="86"/>
      <c r="F616" s="138" t="s">
        <v>420</v>
      </c>
      <c r="G616" s="139"/>
      <c r="H616" s="139"/>
      <c r="I616" s="139"/>
      <c r="K616" s="87">
        <v>3</v>
      </c>
      <c r="R616" s="88"/>
      <c r="T616" s="89"/>
      <c r="AA616" s="90"/>
      <c r="AT616" s="86" t="s">
        <v>100</v>
      </c>
      <c r="AU616" s="86" t="s">
        <v>53</v>
      </c>
      <c r="AV616" s="86" t="s">
        <v>53</v>
      </c>
      <c r="AW616" s="86" t="s">
        <v>63</v>
      </c>
      <c r="AX616" s="86" t="s">
        <v>49</v>
      </c>
      <c r="AY616" s="86" t="s">
        <v>93</v>
      </c>
    </row>
    <row r="617" spans="2:51" s="5" customFormat="1" ht="15.75" customHeight="1">
      <c r="B617" s="91"/>
      <c r="E617" s="92"/>
      <c r="F617" s="140" t="s">
        <v>108</v>
      </c>
      <c r="G617" s="141"/>
      <c r="H617" s="141"/>
      <c r="I617" s="141"/>
      <c r="K617" s="93">
        <v>5</v>
      </c>
      <c r="R617" s="94"/>
      <c r="T617" s="95"/>
      <c r="AA617" s="96"/>
      <c r="AT617" s="92" t="s">
        <v>100</v>
      </c>
      <c r="AU617" s="92" t="s">
        <v>53</v>
      </c>
      <c r="AV617" s="92" t="s">
        <v>98</v>
      </c>
      <c r="AW617" s="92" t="s">
        <v>63</v>
      </c>
      <c r="AX617" s="92" t="s">
        <v>12</v>
      </c>
      <c r="AY617" s="92" t="s">
        <v>93</v>
      </c>
    </row>
    <row r="618" spans="2:64" s="5" customFormat="1" ht="15.75" customHeight="1">
      <c r="B618" s="18"/>
      <c r="C618" s="97" t="s">
        <v>458</v>
      </c>
      <c r="D618" s="97" t="s">
        <v>123</v>
      </c>
      <c r="E618" s="98" t="s">
        <v>459</v>
      </c>
      <c r="F618" s="142" t="s">
        <v>460</v>
      </c>
      <c r="G618" s="143"/>
      <c r="H618" s="143"/>
      <c r="I618" s="143"/>
      <c r="J618" s="99" t="s">
        <v>145</v>
      </c>
      <c r="K618" s="100">
        <v>2</v>
      </c>
      <c r="L618" s="144"/>
      <c r="M618" s="143"/>
      <c r="N618" s="144">
        <f>ROUND($L$618*$K$618,2)</f>
        <v>0</v>
      </c>
      <c r="O618" s="134"/>
      <c r="P618" s="134"/>
      <c r="Q618" s="134"/>
      <c r="R618" s="19"/>
      <c r="T618" s="76"/>
      <c r="U618" s="22" t="s">
        <v>38</v>
      </c>
      <c r="V618" s="77">
        <v>0</v>
      </c>
      <c r="W618" s="77">
        <f>$V$618*$K$618</f>
        <v>0</v>
      </c>
      <c r="X618" s="77">
        <v>0</v>
      </c>
      <c r="Y618" s="77">
        <f>$X$618*$K$618</f>
        <v>0</v>
      </c>
      <c r="Z618" s="77">
        <v>0</v>
      </c>
      <c r="AA618" s="78">
        <f>$Z$618*$K$618</f>
        <v>0</v>
      </c>
      <c r="AR618" s="5" t="s">
        <v>226</v>
      </c>
      <c r="AT618" s="5" t="s">
        <v>123</v>
      </c>
      <c r="AU618" s="5" t="s">
        <v>53</v>
      </c>
      <c r="AY618" s="5" t="s">
        <v>93</v>
      </c>
      <c r="BE618" s="79">
        <f>IF($U$618="základní",$N$618,0)</f>
        <v>0</v>
      </c>
      <c r="BF618" s="79">
        <f>IF($U$618="snížená",$N$618,0)</f>
        <v>0</v>
      </c>
      <c r="BG618" s="79">
        <f>IF($U$618="zákl. přenesená",$N$618,0)</f>
        <v>0</v>
      </c>
      <c r="BH618" s="79">
        <f>IF($U$618="sníž. přenesená",$N$618,0)</f>
        <v>0</v>
      </c>
      <c r="BI618" s="79">
        <f>IF($U$618="nulová",$N$618,0)</f>
        <v>0</v>
      </c>
      <c r="BJ618" s="5" t="s">
        <v>12</v>
      </c>
      <c r="BK618" s="79">
        <f>ROUND($L$618*$K$618,2)</f>
        <v>0</v>
      </c>
      <c r="BL618" s="5" t="s">
        <v>221</v>
      </c>
    </row>
    <row r="619" spans="2:51" s="5" customFormat="1" ht="15.75" customHeight="1">
      <c r="B619" s="80"/>
      <c r="E619" s="81"/>
      <c r="F619" s="136" t="s">
        <v>207</v>
      </c>
      <c r="G619" s="137"/>
      <c r="H619" s="137"/>
      <c r="I619" s="137"/>
      <c r="K619" s="81"/>
      <c r="R619" s="82"/>
      <c r="T619" s="83"/>
      <c r="AA619" s="84"/>
      <c r="AT619" s="81" t="s">
        <v>100</v>
      </c>
      <c r="AU619" s="81" t="s">
        <v>53</v>
      </c>
      <c r="AV619" s="81" t="s">
        <v>12</v>
      </c>
      <c r="AW619" s="81" t="s">
        <v>63</v>
      </c>
      <c r="AX619" s="81" t="s">
        <v>49</v>
      </c>
      <c r="AY619" s="81" t="s">
        <v>93</v>
      </c>
    </row>
    <row r="620" spans="2:51" s="5" customFormat="1" ht="15.75" customHeight="1">
      <c r="B620" s="80"/>
      <c r="E620" s="81"/>
      <c r="F620" s="136" t="s">
        <v>391</v>
      </c>
      <c r="G620" s="137"/>
      <c r="H620" s="137"/>
      <c r="I620" s="137"/>
      <c r="K620" s="81"/>
      <c r="R620" s="82"/>
      <c r="T620" s="83"/>
      <c r="AA620" s="84"/>
      <c r="AT620" s="81" t="s">
        <v>100</v>
      </c>
      <c r="AU620" s="81" t="s">
        <v>53</v>
      </c>
      <c r="AV620" s="81" t="s">
        <v>12</v>
      </c>
      <c r="AW620" s="81" t="s">
        <v>63</v>
      </c>
      <c r="AX620" s="81" t="s">
        <v>49</v>
      </c>
      <c r="AY620" s="81" t="s">
        <v>93</v>
      </c>
    </row>
    <row r="621" spans="2:51" s="5" customFormat="1" ht="15.75" customHeight="1">
      <c r="B621" s="85"/>
      <c r="E621" s="86"/>
      <c r="F621" s="138" t="s">
        <v>12</v>
      </c>
      <c r="G621" s="139"/>
      <c r="H621" s="139"/>
      <c r="I621" s="139"/>
      <c r="K621" s="87">
        <v>1</v>
      </c>
      <c r="R621" s="88"/>
      <c r="T621" s="89"/>
      <c r="AA621" s="90"/>
      <c r="AT621" s="86" t="s">
        <v>100</v>
      </c>
      <c r="AU621" s="86" t="s">
        <v>53</v>
      </c>
      <c r="AV621" s="86" t="s">
        <v>53</v>
      </c>
      <c r="AW621" s="86" t="s">
        <v>63</v>
      </c>
      <c r="AX621" s="86" t="s">
        <v>49</v>
      </c>
      <c r="AY621" s="86" t="s">
        <v>93</v>
      </c>
    </row>
    <row r="622" spans="2:51" s="5" customFormat="1" ht="15.75" customHeight="1">
      <c r="B622" s="80"/>
      <c r="E622" s="81"/>
      <c r="F622" s="136" t="s">
        <v>393</v>
      </c>
      <c r="G622" s="137"/>
      <c r="H622" s="137"/>
      <c r="I622" s="137"/>
      <c r="K622" s="81"/>
      <c r="R622" s="82"/>
      <c r="T622" s="83"/>
      <c r="AA622" s="84"/>
      <c r="AT622" s="81" t="s">
        <v>100</v>
      </c>
      <c r="AU622" s="81" t="s">
        <v>53</v>
      </c>
      <c r="AV622" s="81" t="s">
        <v>12</v>
      </c>
      <c r="AW622" s="81" t="s">
        <v>63</v>
      </c>
      <c r="AX622" s="81" t="s">
        <v>49</v>
      </c>
      <c r="AY622" s="81" t="s">
        <v>93</v>
      </c>
    </row>
    <row r="623" spans="2:51" s="5" customFormat="1" ht="15.75" customHeight="1">
      <c r="B623" s="85"/>
      <c r="E623" s="86"/>
      <c r="F623" s="138" t="s">
        <v>12</v>
      </c>
      <c r="G623" s="139"/>
      <c r="H623" s="139"/>
      <c r="I623" s="139"/>
      <c r="K623" s="87">
        <v>1</v>
      </c>
      <c r="R623" s="88"/>
      <c r="T623" s="89"/>
      <c r="AA623" s="90"/>
      <c r="AT623" s="86" t="s">
        <v>100</v>
      </c>
      <c r="AU623" s="86" t="s">
        <v>53</v>
      </c>
      <c r="AV623" s="86" t="s">
        <v>53</v>
      </c>
      <c r="AW623" s="86" t="s">
        <v>63</v>
      </c>
      <c r="AX623" s="86" t="s">
        <v>49</v>
      </c>
      <c r="AY623" s="86" t="s">
        <v>93</v>
      </c>
    </row>
    <row r="624" spans="2:51" s="5" customFormat="1" ht="15.75" customHeight="1">
      <c r="B624" s="91"/>
      <c r="E624" s="92"/>
      <c r="F624" s="140" t="s">
        <v>108</v>
      </c>
      <c r="G624" s="141"/>
      <c r="H624" s="141"/>
      <c r="I624" s="141"/>
      <c r="K624" s="93">
        <v>2</v>
      </c>
      <c r="R624" s="94"/>
      <c r="T624" s="95"/>
      <c r="AA624" s="96"/>
      <c r="AT624" s="92" t="s">
        <v>100</v>
      </c>
      <c r="AU624" s="92" t="s">
        <v>53</v>
      </c>
      <c r="AV624" s="92" t="s">
        <v>98</v>
      </c>
      <c r="AW624" s="92" t="s">
        <v>63</v>
      </c>
      <c r="AX624" s="92" t="s">
        <v>12</v>
      </c>
      <c r="AY624" s="92" t="s">
        <v>93</v>
      </c>
    </row>
    <row r="625" spans="2:64" s="5" customFormat="1" ht="15.75" customHeight="1">
      <c r="B625" s="18"/>
      <c r="C625" s="97" t="s">
        <v>461</v>
      </c>
      <c r="D625" s="97" t="s">
        <v>123</v>
      </c>
      <c r="E625" s="98" t="s">
        <v>462</v>
      </c>
      <c r="F625" s="142" t="s">
        <v>463</v>
      </c>
      <c r="G625" s="143"/>
      <c r="H625" s="143"/>
      <c r="I625" s="143"/>
      <c r="J625" s="99" t="s">
        <v>145</v>
      </c>
      <c r="K625" s="100">
        <v>14</v>
      </c>
      <c r="L625" s="144"/>
      <c r="M625" s="143"/>
      <c r="N625" s="144">
        <f>ROUND($L$625*$K$625,2)</f>
        <v>0</v>
      </c>
      <c r="O625" s="134"/>
      <c r="P625" s="134"/>
      <c r="Q625" s="134"/>
      <c r="R625" s="19"/>
      <c r="T625" s="76"/>
      <c r="U625" s="22" t="s">
        <v>38</v>
      </c>
      <c r="V625" s="77">
        <v>0</v>
      </c>
      <c r="W625" s="77">
        <f>$V$625*$K$625</f>
        <v>0</v>
      </c>
      <c r="X625" s="77">
        <v>0</v>
      </c>
      <c r="Y625" s="77">
        <f>$X$625*$K$625</f>
        <v>0</v>
      </c>
      <c r="Z625" s="77">
        <v>0</v>
      </c>
      <c r="AA625" s="78">
        <f>$Z$625*$K$625</f>
        <v>0</v>
      </c>
      <c r="AR625" s="5" t="s">
        <v>226</v>
      </c>
      <c r="AT625" s="5" t="s">
        <v>123</v>
      </c>
      <c r="AU625" s="5" t="s">
        <v>53</v>
      </c>
      <c r="AY625" s="5" t="s">
        <v>93</v>
      </c>
      <c r="BE625" s="79">
        <f>IF($U$625="základní",$N$625,0)</f>
        <v>0</v>
      </c>
      <c r="BF625" s="79">
        <f>IF($U$625="snížená",$N$625,0)</f>
        <v>0</v>
      </c>
      <c r="BG625" s="79">
        <f>IF($U$625="zákl. přenesená",$N$625,0)</f>
        <v>0</v>
      </c>
      <c r="BH625" s="79">
        <f>IF($U$625="sníž. přenesená",$N$625,0)</f>
        <v>0</v>
      </c>
      <c r="BI625" s="79">
        <f>IF($U$625="nulová",$N$625,0)</f>
        <v>0</v>
      </c>
      <c r="BJ625" s="5" t="s">
        <v>12</v>
      </c>
      <c r="BK625" s="79">
        <f>ROUND($L$625*$K$625,2)</f>
        <v>0</v>
      </c>
      <c r="BL625" s="5" t="s">
        <v>221</v>
      </c>
    </row>
    <row r="626" spans="2:51" s="5" customFormat="1" ht="15.75" customHeight="1">
      <c r="B626" s="80"/>
      <c r="E626" s="81"/>
      <c r="F626" s="136" t="s">
        <v>207</v>
      </c>
      <c r="G626" s="137"/>
      <c r="H626" s="137"/>
      <c r="I626" s="137"/>
      <c r="K626" s="81"/>
      <c r="R626" s="82"/>
      <c r="T626" s="83"/>
      <c r="AA626" s="84"/>
      <c r="AT626" s="81" t="s">
        <v>100</v>
      </c>
      <c r="AU626" s="81" t="s">
        <v>53</v>
      </c>
      <c r="AV626" s="81" t="s">
        <v>12</v>
      </c>
      <c r="AW626" s="81" t="s">
        <v>63</v>
      </c>
      <c r="AX626" s="81" t="s">
        <v>49</v>
      </c>
      <c r="AY626" s="81" t="s">
        <v>93</v>
      </c>
    </row>
    <row r="627" spans="2:51" s="5" customFormat="1" ht="15.75" customHeight="1">
      <c r="B627" s="80"/>
      <c r="E627" s="81"/>
      <c r="F627" s="136" t="s">
        <v>391</v>
      </c>
      <c r="G627" s="137"/>
      <c r="H627" s="137"/>
      <c r="I627" s="137"/>
      <c r="K627" s="81"/>
      <c r="R627" s="82"/>
      <c r="T627" s="83"/>
      <c r="AA627" s="84"/>
      <c r="AT627" s="81" t="s">
        <v>100</v>
      </c>
      <c r="AU627" s="81" t="s">
        <v>53</v>
      </c>
      <c r="AV627" s="81" t="s">
        <v>12</v>
      </c>
      <c r="AW627" s="81" t="s">
        <v>63</v>
      </c>
      <c r="AX627" s="81" t="s">
        <v>49</v>
      </c>
      <c r="AY627" s="81" t="s">
        <v>93</v>
      </c>
    </row>
    <row r="628" spans="2:51" s="5" customFormat="1" ht="15.75" customHeight="1">
      <c r="B628" s="85"/>
      <c r="E628" s="86"/>
      <c r="F628" s="138" t="s">
        <v>150</v>
      </c>
      <c r="G628" s="139"/>
      <c r="H628" s="139"/>
      <c r="I628" s="139"/>
      <c r="K628" s="87">
        <v>6</v>
      </c>
      <c r="R628" s="88"/>
      <c r="T628" s="89"/>
      <c r="AA628" s="90"/>
      <c r="AT628" s="86" t="s">
        <v>100</v>
      </c>
      <c r="AU628" s="86" t="s">
        <v>53</v>
      </c>
      <c r="AV628" s="86" t="s">
        <v>53</v>
      </c>
      <c r="AW628" s="86" t="s">
        <v>63</v>
      </c>
      <c r="AX628" s="86" t="s">
        <v>49</v>
      </c>
      <c r="AY628" s="86" t="s">
        <v>93</v>
      </c>
    </row>
    <row r="629" spans="2:51" s="5" customFormat="1" ht="15.75" customHeight="1">
      <c r="B629" s="80"/>
      <c r="E629" s="81"/>
      <c r="F629" s="136" t="s">
        <v>393</v>
      </c>
      <c r="G629" s="137"/>
      <c r="H629" s="137"/>
      <c r="I629" s="137"/>
      <c r="K629" s="81"/>
      <c r="R629" s="82"/>
      <c r="T629" s="83"/>
      <c r="AA629" s="84"/>
      <c r="AT629" s="81" t="s">
        <v>100</v>
      </c>
      <c r="AU629" s="81" t="s">
        <v>53</v>
      </c>
      <c r="AV629" s="81" t="s">
        <v>12</v>
      </c>
      <c r="AW629" s="81" t="s">
        <v>63</v>
      </c>
      <c r="AX629" s="81" t="s">
        <v>49</v>
      </c>
      <c r="AY629" s="81" t="s">
        <v>93</v>
      </c>
    </row>
    <row r="630" spans="2:51" s="5" customFormat="1" ht="15.75" customHeight="1">
      <c r="B630" s="85"/>
      <c r="E630" s="86"/>
      <c r="F630" s="138" t="s">
        <v>322</v>
      </c>
      <c r="G630" s="139"/>
      <c r="H630" s="139"/>
      <c r="I630" s="139"/>
      <c r="K630" s="87">
        <v>8</v>
      </c>
      <c r="R630" s="88"/>
      <c r="T630" s="89"/>
      <c r="AA630" s="90"/>
      <c r="AT630" s="86" t="s">
        <v>100</v>
      </c>
      <c r="AU630" s="86" t="s">
        <v>53</v>
      </c>
      <c r="AV630" s="86" t="s">
        <v>53</v>
      </c>
      <c r="AW630" s="86" t="s">
        <v>63</v>
      </c>
      <c r="AX630" s="86" t="s">
        <v>49</v>
      </c>
      <c r="AY630" s="86" t="s">
        <v>93</v>
      </c>
    </row>
    <row r="631" spans="2:51" s="5" customFormat="1" ht="15.75" customHeight="1">
      <c r="B631" s="91"/>
      <c r="E631" s="92"/>
      <c r="F631" s="140" t="s">
        <v>108</v>
      </c>
      <c r="G631" s="141"/>
      <c r="H631" s="141"/>
      <c r="I631" s="141"/>
      <c r="K631" s="93">
        <v>14</v>
      </c>
      <c r="R631" s="94"/>
      <c r="T631" s="95"/>
      <c r="AA631" s="96"/>
      <c r="AT631" s="92" t="s">
        <v>100</v>
      </c>
      <c r="AU631" s="92" t="s">
        <v>53</v>
      </c>
      <c r="AV631" s="92" t="s">
        <v>98</v>
      </c>
      <c r="AW631" s="92" t="s">
        <v>63</v>
      </c>
      <c r="AX631" s="92" t="s">
        <v>12</v>
      </c>
      <c r="AY631" s="92" t="s">
        <v>93</v>
      </c>
    </row>
    <row r="632" spans="2:64" s="5" customFormat="1" ht="15.75" customHeight="1">
      <c r="B632" s="18"/>
      <c r="C632" s="97" t="s">
        <v>464</v>
      </c>
      <c r="D632" s="97" t="s">
        <v>123</v>
      </c>
      <c r="E632" s="98" t="s">
        <v>465</v>
      </c>
      <c r="F632" s="142" t="s">
        <v>466</v>
      </c>
      <c r="G632" s="143"/>
      <c r="H632" s="143"/>
      <c r="I632" s="143"/>
      <c r="J632" s="99" t="s">
        <v>467</v>
      </c>
      <c r="K632" s="100">
        <v>7</v>
      </c>
      <c r="L632" s="144"/>
      <c r="M632" s="143"/>
      <c r="N632" s="144">
        <f>ROUND($L$632*$K$632,2)</f>
        <v>0</v>
      </c>
      <c r="O632" s="134"/>
      <c r="P632" s="134"/>
      <c r="Q632" s="134"/>
      <c r="R632" s="19"/>
      <c r="T632" s="76"/>
      <c r="U632" s="22" t="s">
        <v>38</v>
      </c>
      <c r="V632" s="77">
        <v>0</v>
      </c>
      <c r="W632" s="77">
        <f>$V$632*$K$632</f>
        <v>0</v>
      </c>
      <c r="X632" s="77">
        <v>0</v>
      </c>
      <c r="Y632" s="77">
        <f>$X$632*$K$632</f>
        <v>0</v>
      </c>
      <c r="Z632" s="77">
        <v>0</v>
      </c>
      <c r="AA632" s="78">
        <f>$Z$632*$K$632</f>
        <v>0</v>
      </c>
      <c r="AR632" s="5" t="s">
        <v>226</v>
      </c>
      <c r="AT632" s="5" t="s">
        <v>123</v>
      </c>
      <c r="AU632" s="5" t="s">
        <v>53</v>
      </c>
      <c r="AY632" s="5" t="s">
        <v>93</v>
      </c>
      <c r="BE632" s="79">
        <f>IF($U$632="základní",$N$632,0)</f>
        <v>0</v>
      </c>
      <c r="BF632" s="79">
        <f>IF($U$632="snížená",$N$632,0)</f>
        <v>0</v>
      </c>
      <c r="BG632" s="79">
        <f>IF($U$632="zákl. přenesená",$N$632,0)</f>
        <v>0</v>
      </c>
      <c r="BH632" s="79">
        <f>IF($U$632="sníž. přenesená",$N$632,0)</f>
        <v>0</v>
      </c>
      <c r="BI632" s="79">
        <f>IF($U$632="nulová",$N$632,0)</f>
        <v>0</v>
      </c>
      <c r="BJ632" s="5" t="s">
        <v>12</v>
      </c>
      <c r="BK632" s="79">
        <f>ROUND($L$632*$K$632,2)</f>
        <v>0</v>
      </c>
      <c r="BL632" s="5" t="s">
        <v>221</v>
      </c>
    </row>
    <row r="633" spans="2:51" s="5" customFormat="1" ht="15.75" customHeight="1">
      <c r="B633" s="80"/>
      <c r="E633" s="81"/>
      <c r="F633" s="136" t="s">
        <v>207</v>
      </c>
      <c r="G633" s="137"/>
      <c r="H633" s="137"/>
      <c r="I633" s="137"/>
      <c r="K633" s="81"/>
      <c r="R633" s="82"/>
      <c r="T633" s="83"/>
      <c r="AA633" s="84"/>
      <c r="AT633" s="81" t="s">
        <v>100</v>
      </c>
      <c r="AU633" s="81" t="s">
        <v>53</v>
      </c>
      <c r="AV633" s="81" t="s">
        <v>12</v>
      </c>
      <c r="AW633" s="81" t="s">
        <v>63</v>
      </c>
      <c r="AX633" s="81" t="s">
        <v>49</v>
      </c>
      <c r="AY633" s="81" t="s">
        <v>93</v>
      </c>
    </row>
    <row r="634" spans="2:51" s="5" customFormat="1" ht="15.75" customHeight="1">
      <c r="B634" s="80"/>
      <c r="E634" s="81"/>
      <c r="F634" s="136" t="s">
        <v>391</v>
      </c>
      <c r="G634" s="137"/>
      <c r="H634" s="137"/>
      <c r="I634" s="137"/>
      <c r="K634" s="81"/>
      <c r="R634" s="82"/>
      <c r="T634" s="83"/>
      <c r="AA634" s="84"/>
      <c r="AT634" s="81" t="s">
        <v>100</v>
      </c>
      <c r="AU634" s="81" t="s">
        <v>53</v>
      </c>
      <c r="AV634" s="81" t="s">
        <v>12</v>
      </c>
      <c r="AW634" s="81" t="s">
        <v>63</v>
      </c>
      <c r="AX634" s="81" t="s">
        <v>49</v>
      </c>
      <c r="AY634" s="81" t="s">
        <v>93</v>
      </c>
    </row>
    <row r="635" spans="2:51" s="5" customFormat="1" ht="15.75" customHeight="1">
      <c r="B635" s="85"/>
      <c r="E635" s="86"/>
      <c r="F635" s="138" t="s">
        <v>420</v>
      </c>
      <c r="G635" s="139"/>
      <c r="H635" s="139"/>
      <c r="I635" s="139"/>
      <c r="K635" s="87">
        <v>3</v>
      </c>
      <c r="R635" s="88"/>
      <c r="T635" s="89"/>
      <c r="AA635" s="90"/>
      <c r="AT635" s="86" t="s">
        <v>100</v>
      </c>
      <c r="AU635" s="86" t="s">
        <v>53</v>
      </c>
      <c r="AV635" s="86" t="s">
        <v>53</v>
      </c>
      <c r="AW635" s="86" t="s">
        <v>63</v>
      </c>
      <c r="AX635" s="86" t="s">
        <v>49</v>
      </c>
      <c r="AY635" s="86" t="s">
        <v>93</v>
      </c>
    </row>
    <row r="636" spans="2:51" s="5" customFormat="1" ht="15.75" customHeight="1">
      <c r="B636" s="80"/>
      <c r="E636" s="81"/>
      <c r="F636" s="136" t="s">
        <v>393</v>
      </c>
      <c r="G636" s="137"/>
      <c r="H636" s="137"/>
      <c r="I636" s="137"/>
      <c r="K636" s="81"/>
      <c r="R636" s="82"/>
      <c r="T636" s="83"/>
      <c r="AA636" s="84"/>
      <c r="AT636" s="81" t="s">
        <v>100</v>
      </c>
      <c r="AU636" s="81" t="s">
        <v>53</v>
      </c>
      <c r="AV636" s="81" t="s">
        <v>12</v>
      </c>
      <c r="AW636" s="81" t="s">
        <v>63</v>
      </c>
      <c r="AX636" s="81" t="s">
        <v>49</v>
      </c>
      <c r="AY636" s="81" t="s">
        <v>93</v>
      </c>
    </row>
    <row r="637" spans="2:51" s="5" customFormat="1" ht="15.75" customHeight="1">
      <c r="B637" s="85"/>
      <c r="E637" s="86"/>
      <c r="F637" s="138" t="s">
        <v>468</v>
      </c>
      <c r="G637" s="139"/>
      <c r="H637" s="139"/>
      <c r="I637" s="139"/>
      <c r="K637" s="87">
        <v>4</v>
      </c>
      <c r="R637" s="88"/>
      <c r="T637" s="89"/>
      <c r="AA637" s="90"/>
      <c r="AT637" s="86" t="s">
        <v>100</v>
      </c>
      <c r="AU637" s="86" t="s">
        <v>53</v>
      </c>
      <c r="AV637" s="86" t="s">
        <v>53</v>
      </c>
      <c r="AW637" s="86" t="s">
        <v>63</v>
      </c>
      <c r="AX637" s="86" t="s">
        <v>49</v>
      </c>
      <c r="AY637" s="86" t="s">
        <v>93</v>
      </c>
    </row>
    <row r="638" spans="2:51" s="5" customFormat="1" ht="15.75" customHeight="1">
      <c r="B638" s="91"/>
      <c r="E638" s="92"/>
      <c r="F638" s="140" t="s">
        <v>108</v>
      </c>
      <c r="G638" s="141"/>
      <c r="H638" s="141"/>
      <c r="I638" s="141"/>
      <c r="K638" s="93">
        <v>7</v>
      </c>
      <c r="R638" s="94"/>
      <c r="T638" s="95"/>
      <c r="AA638" s="96"/>
      <c r="AT638" s="92" t="s">
        <v>100</v>
      </c>
      <c r="AU638" s="92" t="s">
        <v>53</v>
      </c>
      <c r="AV638" s="92" t="s">
        <v>98</v>
      </c>
      <c r="AW638" s="92" t="s">
        <v>63</v>
      </c>
      <c r="AX638" s="92" t="s">
        <v>12</v>
      </c>
      <c r="AY638" s="92" t="s">
        <v>93</v>
      </c>
    </row>
    <row r="639" spans="2:64" s="5" customFormat="1" ht="27" customHeight="1">
      <c r="B639" s="18"/>
      <c r="C639" s="97" t="s">
        <v>469</v>
      </c>
      <c r="D639" s="97" t="s">
        <v>123</v>
      </c>
      <c r="E639" s="98" t="s">
        <v>470</v>
      </c>
      <c r="F639" s="142" t="s">
        <v>471</v>
      </c>
      <c r="G639" s="143"/>
      <c r="H639" s="143"/>
      <c r="I639" s="143"/>
      <c r="J639" s="99" t="s">
        <v>145</v>
      </c>
      <c r="K639" s="100">
        <v>6</v>
      </c>
      <c r="L639" s="144"/>
      <c r="M639" s="143"/>
      <c r="N639" s="144">
        <f>ROUND($L$639*$K$639,2)</f>
        <v>0</v>
      </c>
      <c r="O639" s="134"/>
      <c r="P639" s="134"/>
      <c r="Q639" s="134"/>
      <c r="R639" s="19"/>
      <c r="T639" s="76"/>
      <c r="U639" s="22" t="s">
        <v>38</v>
      </c>
      <c r="V639" s="77">
        <v>0</v>
      </c>
      <c r="W639" s="77">
        <f>$V$639*$K$639</f>
        <v>0</v>
      </c>
      <c r="X639" s="77">
        <v>0</v>
      </c>
      <c r="Y639" s="77">
        <f>$X$639*$K$639</f>
        <v>0</v>
      </c>
      <c r="Z639" s="77">
        <v>0</v>
      </c>
      <c r="AA639" s="78">
        <f>$Z$639*$K$639</f>
        <v>0</v>
      </c>
      <c r="AR639" s="5" t="s">
        <v>226</v>
      </c>
      <c r="AT639" s="5" t="s">
        <v>123</v>
      </c>
      <c r="AU639" s="5" t="s">
        <v>53</v>
      </c>
      <c r="AY639" s="5" t="s">
        <v>93</v>
      </c>
      <c r="BE639" s="79">
        <f>IF($U$639="základní",$N$639,0)</f>
        <v>0</v>
      </c>
      <c r="BF639" s="79">
        <f>IF($U$639="snížená",$N$639,0)</f>
        <v>0</v>
      </c>
      <c r="BG639" s="79">
        <f>IF($U$639="zákl. přenesená",$N$639,0)</f>
        <v>0</v>
      </c>
      <c r="BH639" s="79">
        <f>IF($U$639="sníž. přenesená",$N$639,0)</f>
        <v>0</v>
      </c>
      <c r="BI639" s="79">
        <f>IF($U$639="nulová",$N$639,0)</f>
        <v>0</v>
      </c>
      <c r="BJ639" s="5" t="s">
        <v>12</v>
      </c>
      <c r="BK639" s="79">
        <f>ROUND($L$639*$K$639,2)</f>
        <v>0</v>
      </c>
      <c r="BL639" s="5" t="s">
        <v>221</v>
      </c>
    </row>
    <row r="640" spans="2:51" s="5" customFormat="1" ht="15.75" customHeight="1">
      <c r="B640" s="80"/>
      <c r="E640" s="81"/>
      <c r="F640" s="136" t="s">
        <v>207</v>
      </c>
      <c r="G640" s="137"/>
      <c r="H640" s="137"/>
      <c r="I640" s="137"/>
      <c r="K640" s="81"/>
      <c r="R640" s="82"/>
      <c r="T640" s="83"/>
      <c r="AA640" s="84"/>
      <c r="AT640" s="81" t="s">
        <v>100</v>
      </c>
      <c r="AU640" s="81" t="s">
        <v>53</v>
      </c>
      <c r="AV640" s="81" t="s">
        <v>12</v>
      </c>
      <c r="AW640" s="81" t="s">
        <v>63</v>
      </c>
      <c r="AX640" s="81" t="s">
        <v>49</v>
      </c>
      <c r="AY640" s="81" t="s">
        <v>93</v>
      </c>
    </row>
    <row r="641" spans="2:51" s="5" customFormat="1" ht="15.75" customHeight="1">
      <c r="B641" s="80"/>
      <c r="E641" s="81"/>
      <c r="F641" s="136" t="s">
        <v>391</v>
      </c>
      <c r="G641" s="137"/>
      <c r="H641" s="137"/>
      <c r="I641" s="137"/>
      <c r="K641" s="81"/>
      <c r="R641" s="82"/>
      <c r="T641" s="83"/>
      <c r="AA641" s="84"/>
      <c r="AT641" s="81" t="s">
        <v>100</v>
      </c>
      <c r="AU641" s="81" t="s">
        <v>53</v>
      </c>
      <c r="AV641" s="81" t="s">
        <v>12</v>
      </c>
      <c r="AW641" s="81" t="s">
        <v>63</v>
      </c>
      <c r="AX641" s="81" t="s">
        <v>49</v>
      </c>
      <c r="AY641" s="81" t="s">
        <v>93</v>
      </c>
    </row>
    <row r="642" spans="2:51" s="5" customFormat="1" ht="15.75" customHeight="1">
      <c r="B642" s="85"/>
      <c r="E642" s="86"/>
      <c r="F642" s="138" t="s">
        <v>420</v>
      </c>
      <c r="G642" s="139"/>
      <c r="H642" s="139"/>
      <c r="I642" s="139"/>
      <c r="K642" s="87">
        <v>3</v>
      </c>
      <c r="R642" s="88"/>
      <c r="T642" s="89"/>
      <c r="AA642" s="90"/>
      <c r="AT642" s="86" t="s">
        <v>100</v>
      </c>
      <c r="AU642" s="86" t="s">
        <v>53</v>
      </c>
      <c r="AV642" s="86" t="s">
        <v>53</v>
      </c>
      <c r="AW642" s="86" t="s">
        <v>63</v>
      </c>
      <c r="AX642" s="86" t="s">
        <v>49</v>
      </c>
      <c r="AY642" s="86" t="s">
        <v>93</v>
      </c>
    </row>
    <row r="643" spans="2:51" s="5" customFormat="1" ht="15.75" customHeight="1">
      <c r="B643" s="80"/>
      <c r="E643" s="81"/>
      <c r="F643" s="136" t="s">
        <v>393</v>
      </c>
      <c r="G643" s="137"/>
      <c r="H643" s="137"/>
      <c r="I643" s="137"/>
      <c r="K643" s="81"/>
      <c r="R643" s="82"/>
      <c r="T643" s="83"/>
      <c r="AA643" s="84"/>
      <c r="AT643" s="81" t="s">
        <v>100</v>
      </c>
      <c r="AU643" s="81" t="s">
        <v>53</v>
      </c>
      <c r="AV643" s="81" t="s">
        <v>12</v>
      </c>
      <c r="AW643" s="81" t="s">
        <v>63</v>
      </c>
      <c r="AX643" s="81" t="s">
        <v>49</v>
      </c>
      <c r="AY643" s="81" t="s">
        <v>93</v>
      </c>
    </row>
    <row r="644" spans="2:51" s="5" customFormat="1" ht="15.75" customHeight="1">
      <c r="B644" s="85"/>
      <c r="E644" s="86"/>
      <c r="F644" s="138" t="s">
        <v>420</v>
      </c>
      <c r="G644" s="139"/>
      <c r="H644" s="139"/>
      <c r="I644" s="139"/>
      <c r="K644" s="87">
        <v>3</v>
      </c>
      <c r="R644" s="88"/>
      <c r="T644" s="89"/>
      <c r="AA644" s="90"/>
      <c r="AT644" s="86" t="s">
        <v>100</v>
      </c>
      <c r="AU644" s="86" t="s">
        <v>53</v>
      </c>
      <c r="AV644" s="86" t="s">
        <v>53</v>
      </c>
      <c r="AW644" s="86" t="s">
        <v>63</v>
      </c>
      <c r="AX644" s="86" t="s">
        <v>49</v>
      </c>
      <c r="AY644" s="86" t="s">
        <v>93</v>
      </c>
    </row>
    <row r="645" spans="2:51" s="5" customFormat="1" ht="15.75" customHeight="1">
      <c r="B645" s="91"/>
      <c r="E645" s="92"/>
      <c r="F645" s="140" t="s">
        <v>108</v>
      </c>
      <c r="G645" s="141"/>
      <c r="H645" s="141"/>
      <c r="I645" s="141"/>
      <c r="K645" s="93">
        <v>6</v>
      </c>
      <c r="R645" s="94"/>
      <c r="T645" s="95"/>
      <c r="AA645" s="96"/>
      <c r="AT645" s="92" t="s">
        <v>100</v>
      </c>
      <c r="AU645" s="92" t="s">
        <v>53</v>
      </c>
      <c r="AV645" s="92" t="s">
        <v>98</v>
      </c>
      <c r="AW645" s="92" t="s">
        <v>63</v>
      </c>
      <c r="AX645" s="92" t="s">
        <v>12</v>
      </c>
      <c r="AY645" s="92" t="s">
        <v>93</v>
      </c>
    </row>
    <row r="646" spans="2:64" s="5" customFormat="1" ht="27" customHeight="1">
      <c r="B646" s="18"/>
      <c r="C646" s="72" t="s">
        <v>472</v>
      </c>
      <c r="D646" s="72" t="s">
        <v>94</v>
      </c>
      <c r="E646" s="73" t="s">
        <v>473</v>
      </c>
      <c r="F646" s="133" t="s">
        <v>474</v>
      </c>
      <c r="G646" s="134"/>
      <c r="H646" s="134"/>
      <c r="I646" s="134"/>
      <c r="J646" s="74" t="s">
        <v>145</v>
      </c>
      <c r="K646" s="75">
        <v>2</v>
      </c>
      <c r="L646" s="135"/>
      <c r="M646" s="134"/>
      <c r="N646" s="135">
        <f>ROUND($L$646*$K$646,2)</f>
        <v>0</v>
      </c>
      <c r="O646" s="134"/>
      <c r="P646" s="134"/>
      <c r="Q646" s="134"/>
      <c r="R646" s="19"/>
      <c r="T646" s="76"/>
      <c r="U646" s="22" t="s">
        <v>38</v>
      </c>
      <c r="V646" s="77">
        <v>1.069</v>
      </c>
      <c r="W646" s="77">
        <f>$V$646*$K$646</f>
        <v>2.138</v>
      </c>
      <c r="X646" s="77">
        <v>0.00034</v>
      </c>
      <c r="Y646" s="77">
        <f>$X$646*$K$646</f>
        <v>0.00068</v>
      </c>
      <c r="Z646" s="77">
        <v>0</v>
      </c>
      <c r="AA646" s="78">
        <f>$Z$646*$K$646</f>
        <v>0</v>
      </c>
      <c r="AR646" s="5" t="s">
        <v>221</v>
      </c>
      <c r="AT646" s="5" t="s">
        <v>94</v>
      </c>
      <c r="AU646" s="5" t="s">
        <v>53</v>
      </c>
      <c r="AY646" s="5" t="s">
        <v>93</v>
      </c>
      <c r="BE646" s="79">
        <f>IF($U$646="základní",$N$646,0)</f>
        <v>0</v>
      </c>
      <c r="BF646" s="79">
        <f>IF($U$646="snížená",$N$646,0)</f>
        <v>0</v>
      </c>
      <c r="BG646" s="79">
        <f>IF($U$646="zákl. přenesená",$N$646,0)</f>
        <v>0</v>
      </c>
      <c r="BH646" s="79">
        <f>IF($U$646="sníž. přenesená",$N$646,0)</f>
        <v>0</v>
      </c>
      <c r="BI646" s="79">
        <f>IF($U$646="nulová",$N$646,0)</f>
        <v>0</v>
      </c>
      <c r="BJ646" s="5" t="s">
        <v>12</v>
      </c>
      <c r="BK646" s="79">
        <f>ROUND($L$646*$K$646,2)</f>
        <v>0</v>
      </c>
      <c r="BL646" s="5" t="s">
        <v>221</v>
      </c>
    </row>
    <row r="647" spans="2:51" s="5" customFormat="1" ht="27" customHeight="1">
      <c r="B647" s="80"/>
      <c r="E647" s="81"/>
      <c r="F647" s="136" t="s">
        <v>475</v>
      </c>
      <c r="G647" s="137"/>
      <c r="H647" s="137"/>
      <c r="I647" s="137"/>
      <c r="K647" s="81"/>
      <c r="R647" s="82"/>
      <c r="T647" s="83"/>
      <c r="AA647" s="84"/>
      <c r="AT647" s="81" t="s">
        <v>100</v>
      </c>
      <c r="AU647" s="81" t="s">
        <v>53</v>
      </c>
      <c r="AV647" s="81" t="s">
        <v>12</v>
      </c>
      <c r="AW647" s="81" t="s">
        <v>63</v>
      </c>
      <c r="AX647" s="81" t="s">
        <v>49</v>
      </c>
      <c r="AY647" s="81" t="s">
        <v>93</v>
      </c>
    </row>
    <row r="648" spans="2:51" s="5" customFormat="1" ht="15.75" customHeight="1">
      <c r="B648" s="80"/>
      <c r="E648" s="81"/>
      <c r="F648" s="136" t="s">
        <v>391</v>
      </c>
      <c r="G648" s="137"/>
      <c r="H648" s="137"/>
      <c r="I648" s="137"/>
      <c r="K648" s="81"/>
      <c r="R648" s="82"/>
      <c r="T648" s="83"/>
      <c r="AA648" s="84"/>
      <c r="AT648" s="81" t="s">
        <v>100</v>
      </c>
      <c r="AU648" s="81" t="s">
        <v>53</v>
      </c>
      <c r="AV648" s="81" t="s">
        <v>12</v>
      </c>
      <c r="AW648" s="81" t="s">
        <v>63</v>
      </c>
      <c r="AX648" s="81" t="s">
        <v>49</v>
      </c>
      <c r="AY648" s="81" t="s">
        <v>93</v>
      </c>
    </row>
    <row r="649" spans="2:51" s="5" customFormat="1" ht="15.75" customHeight="1">
      <c r="B649" s="80"/>
      <c r="E649" s="81"/>
      <c r="F649" s="136" t="s">
        <v>280</v>
      </c>
      <c r="G649" s="137"/>
      <c r="H649" s="137"/>
      <c r="I649" s="137"/>
      <c r="K649" s="81"/>
      <c r="R649" s="82"/>
      <c r="T649" s="83"/>
      <c r="AA649" s="84"/>
      <c r="AT649" s="81" t="s">
        <v>100</v>
      </c>
      <c r="AU649" s="81" t="s">
        <v>53</v>
      </c>
      <c r="AV649" s="81" t="s">
        <v>12</v>
      </c>
      <c r="AW649" s="81" t="s">
        <v>63</v>
      </c>
      <c r="AX649" s="81" t="s">
        <v>49</v>
      </c>
      <c r="AY649" s="81" t="s">
        <v>93</v>
      </c>
    </row>
    <row r="650" spans="2:51" s="5" customFormat="1" ht="15.75" customHeight="1">
      <c r="B650" s="85"/>
      <c r="E650" s="86"/>
      <c r="F650" s="138" t="s">
        <v>12</v>
      </c>
      <c r="G650" s="139"/>
      <c r="H650" s="139"/>
      <c r="I650" s="139"/>
      <c r="K650" s="87">
        <v>1</v>
      </c>
      <c r="R650" s="88"/>
      <c r="T650" s="89"/>
      <c r="AA650" s="90"/>
      <c r="AT650" s="86" t="s">
        <v>100</v>
      </c>
      <c r="AU650" s="86" t="s">
        <v>53</v>
      </c>
      <c r="AV650" s="86" t="s">
        <v>53</v>
      </c>
      <c r="AW650" s="86" t="s">
        <v>63</v>
      </c>
      <c r="AX650" s="86" t="s">
        <v>49</v>
      </c>
      <c r="AY650" s="86" t="s">
        <v>93</v>
      </c>
    </row>
    <row r="651" spans="2:51" s="5" customFormat="1" ht="15.75" customHeight="1">
      <c r="B651" s="80"/>
      <c r="E651" s="81"/>
      <c r="F651" s="136" t="s">
        <v>393</v>
      </c>
      <c r="G651" s="137"/>
      <c r="H651" s="137"/>
      <c r="I651" s="137"/>
      <c r="K651" s="81"/>
      <c r="R651" s="82"/>
      <c r="T651" s="83"/>
      <c r="AA651" s="84"/>
      <c r="AT651" s="81" t="s">
        <v>100</v>
      </c>
      <c r="AU651" s="81" t="s">
        <v>53</v>
      </c>
      <c r="AV651" s="81" t="s">
        <v>12</v>
      </c>
      <c r="AW651" s="81" t="s">
        <v>63</v>
      </c>
      <c r="AX651" s="81" t="s">
        <v>49</v>
      </c>
      <c r="AY651" s="81" t="s">
        <v>93</v>
      </c>
    </row>
    <row r="652" spans="2:51" s="5" customFormat="1" ht="15.75" customHeight="1">
      <c r="B652" s="80"/>
      <c r="E652" s="81"/>
      <c r="F652" s="136" t="s">
        <v>280</v>
      </c>
      <c r="G652" s="137"/>
      <c r="H652" s="137"/>
      <c r="I652" s="137"/>
      <c r="K652" s="81"/>
      <c r="R652" s="82"/>
      <c r="T652" s="83"/>
      <c r="AA652" s="84"/>
      <c r="AT652" s="81" t="s">
        <v>100</v>
      </c>
      <c r="AU652" s="81" t="s">
        <v>53</v>
      </c>
      <c r="AV652" s="81" t="s">
        <v>12</v>
      </c>
      <c r="AW652" s="81" t="s">
        <v>63</v>
      </c>
      <c r="AX652" s="81" t="s">
        <v>49</v>
      </c>
      <c r="AY652" s="81" t="s">
        <v>93</v>
      </c>
    </row>
    <row r="653" spans="2:51" s="5" customFormat="1" ht="15.75" customHeight="1">
      <c r="B653" s="85"/>
      <c r="E653" s="86"/>
      <c r="F653" s="138" t="s">
        <v>12</v>
      </c>
      <c r="G653" s="139"/>
      <c r="H653" s="139"/>
      <c r="I653" s="139"/>
      <c r="K653" s="87">
        <v>1</v>
      </c>
      <c r="R653" s="88"/>
      <c r="T653" s="89"/>
      <c r="AA653" s="90"/>
      <c r="AT653" s="86" t="s">
        <v>100</v>
      </c>
      <c r="AU653" s="86" t="s">
        <v>53</v>
      </c>
      <c r="AV653" s="86" t="s">
        <v>53</v>
      </c>
      <c r="AW653" s="86" t="s">
        <v>63</v>
      </c>
      <c r="AX653" s="86" t="s">
        <v>49</v>
      </c>
      <c r="AY653" s="86" t="s">
        <v>93</v>
      </c>
    </row>
    <row r="654" spans="2:51" s="5" customFormat="1" ht="15.75" customHeight="1">
      <c r="B654" s="91"/>
      <c r="E654" s="92"/>
      <c r="F654" s="140" t="s">
        <v>108</v>
      </c>
      <c r="G654" s="141"/>
      <c r="H654" s="141"/>
      <c r="I654" s="141"/>
      <c r="K654" s="93">
        <v>2</v>
      </c>
      <c r="R654" s="94"/>
      <c r="T654" s="95"/>
      <c r="AA654" s="96"/>
      <c r="AT654" s="92" t="s">
        <v>100</v>
      </c>
      <c r="AU654" s="92" t="s">
        <v>53</v>
      </c>
      <c r="AV654" s="92" t="s">
        <v>98</v>
      </c>
      <c r="AW654" s="92" t="s">
        <v>63</v>
      </c>
      <c r="AX654" s="92" t="s">
        <v>12</v>
      </c>
      <c r="AY654" s="92" t="s">
        <v>93</v>
      </c>
    </row>
    <row r="655" spans="2:64" s="5" customFormat="1" ht="15.75" customHeight="1">
      <c r="B655" s="18"/>
      <c r="C655" s="97" t="s">
        <v>476</v>
      </c>
      <c r="D655" s="97" t="s">
        <v>123</v>
      </c>
      <c r="E655" s="98" t="s">
        <v>477</v>
      </c>
      <c r="F655" s="142" t="s">
        <v>478</v>
      </c>
      <c r="G655" s="143"/>
      <c r="H655" s="143"/>
      <c r="I655" s="143"/>
      <c r="J655" s="99" t="s">
        <v>145</v>
      </c>
      <c r="K655" s="100">
        <v>2</v>
      </c>
      <c r="L655" s="144"/>
      <c r="M655" s="143"/>
      <c r="N655" s="144">
        <f>ROUND($L$655*$K$655,2)</f>
        <v>0</v>
      </c>
      <c r="O655" s="134"/>
      <c r="P655" s="134"/>
      <c r="Q655" s="134"/>
      <c r="R655" s="19"/>
      <c r="T655" s="76"/>
      <c r="U655" s="22" t="s">
        <v>38</v>
      </c>
      <c r="V655" s="77">
        <v>0</v>
      </c>
      <c r="W655" s="77">
        <f>$V$655*$K$655</f>
        <v>0</v>
      </c>
      <c r="X655" s="77">
        <v>0</v>
      </c>
      <c r="Y655" s="77">
        <f>$X$655*$K$655</f>
        <v>0</v>
      </c>
      <c r="Z655" s="77">
        <v>0</v>
      </c>
      <c r="AA655" s="78">
        <f>$Z$655*$K$655</f>
        <v>0</v>
      </c>
      <c r="AR655" s="5" t="s">
        <v>226</v>
      </c>
      <c r="AT655" s="5" t="s">
        <v>123</v>
      </c>
      <c r="AU655" s="5" t="s">
        <v>53</v>
      </c>
      <c r="AY655" s="5" t="s">
        <v>93</v>
      </c>
      <c r="BE655" s="79">
        <f>IF($U$655="základní",$N$655,0)</f>
        <v>0</v>
      </c>
      <c r="BF655" s="79">
        <f>IF($U$655="snížená",$N$655,0)</f>
        <v>0</v>
      </c>
      <c r="BG655" s="79">
        <f>IF($U$655="zákl. přenesená",$N$655,0)</f>
        <v>0</v>
      </c>
      <c r="BH655" s="79">
        <f>IF($U$655="sníž. přenesená",$N$655,0)</f>
        <v>0</v>
      </c>
      <c r="BI655" s="79">
        <f>IF($U$655="nulová",$N$655,0)</f>
        <v>0</v>
      </c>
      <c r="BJ655" s="5" t="s">
        <v>12</v>
      </c>
      <c r="BK655" s="79">
        <f>ROUND($L$655*$K$655,2)</f>
        <v>0</v>
      </c>
      <c r="BL655" s="5" t="s">
        <v>221</v>
      </c>
    </row>
    <row r="656" spans="2:51" s="5" customFormat="1" ht="27" customHeight="1">
      <c r="B656" s="80"/>
      <c r="E656" s="81"/>
      <c r="F656" s="136" t="s">
        <v>475</v>
      </c>
      <c r="G656" s="137"/>
      <c r="H656" s="137"/>
      <c r="I656" s="137"/>
      <c r="K656" s="81"/>
      <c r="R656" s="82"/>
      <c r="T656" s="83"/>
      <c r="AA656" s="84"/>
      <c r="AT656" s="81" t="s">
        <v>100</v>
      </c>
      <c r="AU656" s="81" t="s">
        <v>53</v>
      </c>
      <c r="AV656" s="81" t="s">
        <v>12</v>
      </c>
      <c r="AW656" s="81" t="s">
        <v>63</v>
      </c>
      <c r="AX656" s="81" t="s">
        <v>49</v>
      </c>
      <c r="AY656" s="81" t="s">
        <v>93</v>
      </c>
    </row>
    <row r="657" spans="2:51" s="5" customFormat="1" ht="15.75" customHeight="1">
      <c r="B657" s="80"/>
      <c r="E657" s="81"/>
      <c r="F657" s="136" t="s">
        <v>391</v>
      </c>
      <c r="G657" s="137"/>
      <c r="H657" s="137"/>
      <c r="I657" s="137"/>
      <c r="K657" s="81"/>
      <c r="R657" s="82"/>
      <c r="T657" s="83"/>
      <c r="AA657" s="84"/>
      <c r="AT657" s="81" t="s">
        <v>100</v>
      </c>
      <c r="AU657" s="81" t="s">
        <v>53</v>
      </c>
      <c r="AV657" s="81" t="s">
        <v>12</v>
      </c>
      <c r="AW657" s="81" t="s">
        <v>63</v>
      </c>
      <c r="AX657" s="81" t="s">
        <v>49</v>
      </c>
      <c r="AY657" s="81" t="s">
        <v>93</v>
      </c>
    </row>
    <row r="658" spans="2:51" s="5" customFormat="1" ht="15.75" customHeight="1">
      <c r="B658" s="80"/>
      <c r="E658" s="81"/>
      <c r="F658" s="136" t="s">
        <v>280</v>
      </c>
      <c r="G658" s="137"/>
      <c r="H658" s="137"/>
      <c r="I658" s="137"/>
      <c r="K658" s="81"/>
      <c r="R658" s="82"/>
      <c r="T658" s="83"/>
      <c r="AA658" s="84"/>
      <c r="AT658" s="81" t="s">
        <v>100</v>
      </c>
      <c r="AU658" s="81" t="s">
        <v>53</v>
      </c>
      <c r="AV658" s="81" t="s">
        <v>12</v>
      </c>
      <c r="AW658" s="81" t="s">
        <v>63</v>
      </c>
      <c r="AX658" s="81" t="s">
        <v>49</v>
      </c>
      <c r="AY658" s="81" t="s">
        <v>93</v>
      </c>
    </row>
    <row r="659" spans="2:51" s="5" customFormat="1" ht="15.75" customHeight="1">
      <c r="B659" s="85"/>
      <c r="E659" s="86"/>
      <c r="F659" s="138" t="s">
        <v>12</v>
      </c>
      <c r="G659" s="139"/>
      <c r="H659" s="139"/>
      <c r="I659" s="139"/>
      <c r="K659" s="87">
        <v>1</v>
      </c>
      <c r="R659" s="88"/>
      <c r="T659" s="89"/>
      <c r="AA659" s="90"/>
      <c r="AT659" s="86" t="s">
        <v>100</v>
      </c>
      <c r="AU659" s="86" t="s">
        <v>53</v>
      </c>
      <c r="AV659" s="86" t="s">
        <v>53</v>
      </c>
      <c r="AW659" s="86" t="s">
        <v>63</v>
      </c>
      <c r="AX659" s="86" t="s">
        <v>49</v>
      </c>
      <c r="AY659" s="86" t="s">
        <v>93</v>
      </c>
    </row>
    <row r="660" spans="2:51" s="5" customFormat="1" ht="15.75" customHeight="1">
      <c r="B660" s="80"/>
      <c r="E660" s="81"/>
      <c r="F660" s="136" t="s">
        <v>393</v>
      </c>
      <c r="G660" s="137"/>
      <c r="H660" s="137"/>
      <c r="I660" s="137"/>
      <c r="K660" s="81"/>
      <c r="R660" s="82"/>
      <c r="T660" s="83"/>
      <c r="AA660" s="84"/>
      <c r="AT660" s="81" t="s">
        <v>100</v>
      </c>
      <c r="AU660" s="81" t="s">
        <v>53</v>
      </c>
      <c r="AV660" s="81" t="s">
        <v>12</v>
      </c>
      <c r="AW660" s="81" t="s">
        <v>63</v>
      </c>
      <c r="AX660" s="81" t="s">
        <v>49</v>
      </c>
      <c r="AY660" s="81" t="s">
        <v>93</v>
      </c>
    </row>
    <row r="661" spans="2:51" s="5" customFormat="1" ht="15.75" customHeight="1">
      <c r="B661" s="80"/>
      <c r="E661" s="81"/>
      <c r="F661" s="136" t="s">
        <v>280</v>
      </c>
      <c r="G661" s="137"/>
      <c r="H661" s="137"/>
      <c r="I661" s="137"/>
      <c r="K661" s="81"/>
      <c r="R661" s="82"/>
      <c r="T661" s="83"/>
      <c r="AA661" s="84"/>
      <c r="AT661" s="81" t="s">
        <v>100</v>
      </c>
      <c r="AU661" s="81" t="s">
        <v>53</v>
      </c>
      <c r="AV661" s="81" t="s">
        <v>12</v>
      </c>
      <c r="AW661" s="81" t="s">
        <v>63</v>
      </c>
      <c r="AX661" s="81" t="s">
        <v>49</v>
      </c>
      <c r="AY661" s="81" t="s">
        <v>93</v>
      </c>
    </row>
    <row r="662" spans="2:51" s="5" customFormat="1" ht="15.75" customHeight="1">
      <c r="B662" s="85"/>
      <c r="E662" s="86"/>
      <c r="F662" s="138" t="s">
        <v>12</v>
      </c>
      <c r="G662" s="139"/>
      <c r="H662" s="139"/>
      <c r="I662" s="139"/>
      <c r="K662" s="87">
        <v>1</v>
      </c>
      <c r="R662" s="88"/>
      <c r="T662" s="89"/>
      <c r="AA662" s="90"/>
      <c r="AT662" s="86" t="s">
        <v>100</v>
      </c>
      <c r="AU662" s="86" t="s">
        <v>53</v>
      </c>
      <c r="AV662" s="86" t="s">
        <v>53</v>
      </c>
      <c r="AW662" s="86" t="s">
        <v>63</v>
      </c>
      <c r="AX662" s="86" t="s">
        <v>49</v>
      </c>
      <c r="AY662" s="86" t="s">
        <v>93</v>
      </c>
    </row>
    <row r="663" spans="2:51" s="5" customFormat="1" ht="15.75" customHeight="1">
      <c r="B663" s="91"/>
      <c r="E663" s="92"/>
      <c r="F663" s="140" t="s">
        <v>108</v>
      </c>
      <c r="G663" s="141"/>
      <c r="H663" s="141"/>
      <c r="I663" s="141"/>
      <c r="K663" s="93">
        <v>2</v>
      </c>
      <c r="R663" s="94"/>
      <c r="T663" s="95"/>
      <c r="AA663" s="96"/>
      <c r="AT663" s="92" t="s">
        <v>100</v>
      </c>
      <c r="AU663" s="92" t="s">
        <v>53</v>
      </c>
      <c r="AV663" s="92" t="s">
        <v>98</v>
      </c>
      <c r="AW663" s="92" t="s">
        <v>63</v>
      </c>
      <c r="AX663" s="92" t="s">
        <v>12</v>
      </c>
      <c r="AY663" s="92" t="s">
        <v>93</v>
      </c>
    </row>
    <row r="664" spans="2:64" s="5" customFormat="1" ht="27" customHeight="1">
      <c r="B664" s="18"/>
      <c r="C664" s="72" t="s">
        <v>479</v>
      </c>
      <c r="D664" s="72" t="s">
        <v>94</v>
      </c>
      <c r="E664" s="73" t="s">
        <v>480</v>
      </c>
      <c r="F664" s="133" t="s">
        <v>481</v>
      </c>
      <c r="G664" s="134"/>
      <c r="H664" s="134"/>
      <c r="I664" s="134"/>
      <c r="J664" s="74" t="s">
        <v>145</v>
      </c>
      <c r="K664" s="75">
        <v>1</v>
      </c>
      <c r="L664" s="135"/>
      <c r="M664" s="134"/>
      <c r="N664" s="135">
        <f>ROUND($L$664*$K$664,2)</f>
        <v>0</v>
      </c>
      <c r="O664" s="134"/>
      <c r="P664" s="134"/>
      <c r="Q664" s="134"/>
      <c r="R664" s="19"/>
      <c r="T664" s="76"/>
      <c r="U664" s="22" t="s">
        <v>38</v>
      </c>
      <c r="V664" s="77">
        <v>2.859</v>
      </c>
      <c r="W664" s="77">
        <f>$V$664*$K$664</f>
        <v>2.859</v>
      </c>
      <c r="X664" s="77">
        <v>0.00092</v>
      </c>
      <c r="Y664" s="77">
        <f>$X$664*$K$664</f>
        <v>0.00092</v>
      </c>
      <c r="Z664" s="77">
        <v>0</v>
      </c>
      <c r="AA664" s="78">
        <f>$Z$664*$K$664</f>
        <v>0</v>
      </c>
      <c r="AR664" s="5" t="s">
        <v>221</v>
      </c>
      <c r="AT664" s="5" t="s">
        <v>94</v>
      </c>
      <c r="AU664" s="5" t="s">
        <v>53</v>
      </c>
      <c r="AY664" s="5" t="s">
        <v>93</v>
      </c>
      <c r="BE664" s="79">
        <f>IF($U$664="základní",$N$664,0)</f>
        <v>0</v>
      </c>
      <c r="BF664" s="79">
        <f>IF($U$664="snížená",$N$664,0)</f>
        <v>0</v>
      </c>
      <c r="BG664" s="79">
        <f>IF($U$664="zákl. přenesená",$N$664,0)</f>
        <v>0</v>
      </c>
      <c r="BH664" s="79">
        <f>IF($U$664="sníž. přenesená",$N$664,0)</f>
        <v>0</v>
      </c>
      <c r="BI664" s="79">
        <f>IF($U$664="nulová",$N$664,0)</f>
        <v>0</v>
      </c>
      <c r="BJ664" s="5" t="s">
        <v>12</v>
      </c>
      <c r="BK664" s="79">
        <f>ROUND($L$664*$K$664,2)</f>
        <v>0</v>
      </c>
      <c r="BL664" s="5" t="s">
        <v>221</v>
      </c>
    </row>
    <row r="665" spans="2:51" s="5" customFormat="1" ht="27" customHeight="1">
      <c r="B665" s="80"/>
      <c r="E665" s="81"/>
      <c r="F665" s="136" t="s">
        <v>475</v>
      </c>
      <c r="G665" s="137"/>
      <c r="H665" s="137"/>
      <c r="I665" s="137"/>
      <c r="K665" s="81"/>
      <c r="R665" s="82"/>
      <c r="T665" s="83"/>
      <c r="AA665" s="84"/>
      <c r="AT665" s="81" t="s">
        <v>100</v>
      </c>
      <c r="AU665" s="81" t="s">
        <v>53</v>
      </c>
      <c r="AV665" s="81" t="s">
        <v>12</v>
      </c>
      <c r="AW665" s="81" t="s">
        <v>63</v>
      </c>
      <c r="AX665" s="81" t="s">
        <v>49</v>
      </c>
      <c r="AY665" s="81" t="s">
        <v>93</v>
      </c>
    </row>
    <row r="666" spans="2:51" s="5" customFormat="1" ht="15.75" customHeight="1">
      <c r="B666" s="80"/>
      <c r="E666" s="81"/>
      <c r="F666" s="136" t="s">
        <v>393</v>
      </c>
      <c r="G666" s="137"/>
      <c r="H666" s="137"/>
      <c r="I666" s="137"/>
      <c r="K666" s="81"/>
      <c r="R666" s="82"/>
      <c r="T666" s="83"/>
      <c r="AA666" s="84"/>
      <c r="AT666" s="81" t="s">
        <v>100</v>
      </c>
      <c r="AU666" s="81" t="s">
        <v>53</v>
      </c>
      <c r="AV666" s="81" t="s">
        <v>12</v>
      </c>
      <c r="AW666" s="81" t="s">
        <v>63</v>
      </c>
      <c r="AX666" s="81" t="s">
        <v>49</v>
      </c>
      <c r="AY666" s="81" t="s">
        <v>93</v>
      </c>
    </row>
    <row r="667" spans="2:51" s="5" customFormat="1" ht="15.75" customHeight="1">
      <c r="B667" s="85"/>
      <c r="E667" s="86"/>
      <c r="F667" s="138" t="s">
        <v>12</v>
      </c>
      <c r="G667" s="139"/>
      <c r="H667" s="139"/>
      <c r="I667" s="139"/>
      <c r="K667" s="87">
        <v>1</v>
      </c>
      <c r="R667" s="88"/>
      <c r="T667" s="89"/>
      <c r="AA667" s="90"/>
      <c r="AT667" s="86" t="s">
        <v>100</v>
      </c>
      <c r="AU667" s="86" t="s">
        <v>53</v>
      </c>
      <c r="AV667" s="86" t="s">
        <v>53</v>
      </c>
      <c r="AW667" s="86" t="s">
        <v>63</v>
      </c>
      <c r="AX667" s="86" t="s">
        <v>12</v>
      </c>
      <c r="AY667" s="86" t="s">
        <v>93</v>
      </c>
    </row>
    <row r="668" spans="2:64" s="5" customFormat="1" ht="15.75" customHeight="1">
      <c r="B668" s="18"/>
      <c r="C668" s="97" t="s">
        <v>482</v>
      </c>
      <c r="D668" s="97" t="s">
        <v>123</v>
      </c>
      <c r="E668" s="98" t="s">
        <v>483</v>
      </c>
      <c r="F668" s="142" t="s">
        <v>484</v>
      </c>
      <c r="G668" s="143"/>
      <c r="H668" s="143"/>
      <c r="I668" s="143"/>
      <c r="J668" s="99" t="s">
        <v>145</v>
      </c>
      <c r="K668" s="100">
        <v>1</v>
      </c>
      <c r="L668" s="144"/>
      <c r="M668" s="143"/>
      <c r="N668" s="144">
        <f>ROUND($L$668*$K$668,2)</f>
        <v>0</v>
      </c>
      <c r="O668" s="134"/>
      <c r="P668" s="134"/>
      <c r="Q668" s="134"/>
      <c r="R668" s="19"/>
      <c r="T668" s="76"/>
      <c r="U668" s="22" t="s">
        <v>38</v>
      </c>
      <c r="V668" s="77">
        <v>0</v>
      </c>
      <c r="W668" s="77">
        <f>$V$668*$K$668</f>
        <v>0</v>
      </c>
      <c r="X668" s="77">
        <v>0</v>
      </c>
      <c r="Y668" s="77">
        <f>$X$668*$K$668</f>
        <v>0</v>
      </c>
      <c r="Z668" s="77">
        <v>0</v>
      </c>
      <c r="AA668" s="78">
        <f>$Z$668*$K$668</f>
        <v>0</v>
      </c>
      <c r="AR668" s="5" t="s">
        <v>226</v>
      </c>
      <c r="AT668" s="5" t="s">
        <v>123</v>
      </c>
      <c r="AU668" s="5" t="s">
        <v>53</v>
      </c>
      <c r="AY668" s="5" t="s">
        <v>93</v>
      </c>
      <c r="BE668" s="79">
        <f>IF($U$668="základní",$N$668,0)</f>
        <v>0</v>
      </c>
      <c r="BF668" s="79">
        <f>IF($U$668="snížená",$N$668,0)</f>
        <v>0</v>
      </c>
      <c r="BG668" s="79">
        <f>IF($U$668="zákl. přenesená",$N$668,0)</f>
        <v>0</v>
      </c>
      <c r="BH668" s="79">
        <f>IF($U$668="sníž. přenesená",$N$668,0)</f>
        <v>0</v>
      </c>
      <c r="BI668" s="79">
        <f>IF($U$668="nulová",$N$668,0)</f>
        <v>0</v>
      </c>
      <c r="BJ668" s="5" t="s">
        <v>12</v>
      </c>
      <c r="BK668" s="79">
        <f>ROUND($L$668*$K$668,2)</f>
        <v>0</v>
      </c>
      <c r="BL668" s="5" t="s">
        <v>221</v>
      </c>
    </row>
    <row r="669" spans="2:51" s="5" customFormat="1" ht="27" customHeight="1">
      <c r="B669" s="80"/>
      <c r="E669" s="81"/>
      <c r="F669" s="136" t="s">
        <v>475</v>
      </c>
      <c r="G669" s="137"/>
      <c r="H669" s="137"/>
      <c r="I669" s="137"/>
      <c r="K669" s="81"/>
      <c r="R669" s="82"/>
      <c r="T669" s="83"/>
      <c r="AA669" s="84"/>
      <c r="AT669" s="81" t="s">
        <v>100</v>
      </c>
      <c r="AU669" s="81" t="s">
        <v>53</v>
      </c>
      <c r="AV669" s="81" t="s">
        <v>12</v>
      </c>
      <c r="AW669" s="81" t="s">
        <v>63</v>
      </c>
      <c r="AX669" s="81" t="s">
        <v>49</v>
      </c>
      <c r="AY669" s="81" t="s">
        <v>93</v>
      </c>
    </row>
    <row r="670" spans="2:51" s="5" customFormat="1" ht="15.75" customHeight="1">
      <c r="B670" s="80"/>
      <c r="E670" s="81"/>
      <c r="F670" s="136" t="s">
        <v>393</v>
      </c>
      <c r="G670" s="137"/>
      <c r="H670" s="137"/>
      <c r="I670" s="137"/>
      <c r="K670" s="81"/>
      <c r="R670" s="82"/>
      <c r="T670" s="83"/>
      <c r="AA670" s="84"/>
      <c r="AT670" s="81" t="s">
        <v>100</v>
      </c>
      <c r="AU670" s="81" t="s">
        <v>53</v>
      </c>
      <c r="AV670" s="81" t="s">
        <v>12</v>
      </c>
      <c r="AW670" s="81" t="s">
        <v>63</v>
      </c>
      <c r="AX670" s="81" t="s">
        <v>49</v>
      </c>
      <c r="AY670" s="81" t="s">
        <v>93</v>
      </c>
    </row>
    <row r="671" spans="2:51" s="5" customFormat="1" ht="15.75" customHeight="1">
      <c r="B671" s="85"/>
      <c r="E671" s="86"/>
      <c r="F671" s="138" t="s">
        <v>12</v>
      </c>
      <c r="G671" s="139"/>
      <c r="H671" s="139"/>
      <c r="I671" s="139"/>
      <c r="K671" s="87">
        <v>1</v>
      </c>
      <c r="R671" s="88"/>
      <c r="T671" s="89"/>
      <c r="AA671" s="90"/>
      <c r="AT671" s="86" t="s">
        <v>100</v>
      </c>
      <c r="AU671" s="86" t="s">
        <v>53</v>
      </c>
      <c r="AV671" s="86" t="s">
        <v>53</v>
      </c>
      <c r="AW671" s="86" t="s">
        <v>63</v>
      </c>
      <c r="AX671" s="86" t="s">
        <v>12</v>
      </c>
      <c r="AY671" s="86" t="s">
        <v>93</v>
      </c>
    </row>
    <row r="672" spans="2:64" s="5" customFormat="1" ht="27" customHeight="1">
      <c r="B672" s="18"/>
      <c r="C672" s="97" t="s">
        <v>485</v>
      </c>
      <c r="D672" s="97" t="s">
        <v>123</v>
      </c>
      <c r="E672" s="98" t="s">
        <v>486</v>
      </c>
      <c r="F672" s="142" t="s">
        <v>487</v>
      </c>
      <c r="G672" s="143"/>
      <c r="H672" s="143"/>
      <c r="I672" s="143"/>
      <c r="J672" s="99" t="s">
        <v>145</v>
      </c>
      <c r="K672" s="100">
        <v>1</v>
      </c>
      <c r="L672" s="144"/>
      <c r="M672" s="143"/>
      <c r="N672" s="144">
        <f>ROUND($L$672*$K$672,2)</f>
        <v>0</v>
      </c>
      <c r="O672" s="134"/>
      <c r="P672" s="134"/>
      <c r="Q672" s="134"/>
      <c r="R672" s="19"/>
      <c r="T672" s="76"/>
      <c r="U672" s="22" t="s">
        <v>38</v>
      </c>
      <c r="V672" s="77">
        <v>0</v>
      </c>
      <c r="W672" s="77">
        <f>$V$672*$K$672</f>
        <v>0</v>
      </c>
      <c r="X672" s="77">
        <v>0</v>
      </c>
      <c r="Y672" s="77">
        <f>$X$672*$K$672</f>
        <v>0</v>
      </c>
      <c r="Z672" s="77">
        <v>0</v>
      </c>
      <c r="AA672" s="78">
        <f>$Z$672*$K$672</f>
        <v>0</v>
      </c>
      <c r="AR672" s="5" t="s">
        <v>226</v>
      </c>
      <c r="AT672" s="5" t="s">
        <v>123</v>
      </c>
      <c r="AU672" s="5" t="s">
        <v>53</v>
      </c>
      <c r="AY672" s="5" t="s">
        <v>93</v>
      </c>
      <c r="BE672" s="79">
        <f>IF($U$672="základní",$N$672,0)</f>
        <v>0</v>
      </c>
      <c r="BF672" s="79">
        <f>IF($U$672="snížená",$N$672,0)</f>
        <v>0</v>
      </c>
      <c r="BG672" s="79">
        <f>IF($U$672="zákl. přenesená",$N$672,0)</f>
        <v>0</v>
      </c>
      <c r="BH672" s="79">
        <f>IF($U$672="sníž. přenesená",$N$672,0)</f>
        <v>0</v>
      </c>
      <c r="BI672" s="79">
        <f>IF($U$672="nulová",$N$672,0)</f>
        <v>0</v>
      </c>
      <c r="BJ672" s="5" t="s">
        <v>12</v>
      </c>
      <c r="BK672" s="79">
        <f>ROUND($L$672*$K$672,2)</f>
        <v>0</v>
      </c>
      <c r="BL672" s="5" t="s">
        <v>221</v>
      </c>
    </row>
    <row r="673" spans="2:51" s="5" customFormat="1" ht="15.75" customHeight="1">
      <c r="B673" s="80"/>
      <c r="E673" s="81"/>
      <c r="F673" s="136" t="s">
        <v>488</v>
      </c>
      <c r="G673" s="137"/>
      <c r="H673" s="137"/>
      <c r="I673" s="137"/>
      <c r="K673" s="81"/>
      <c r="R673" s="82"/>
      <c r="T673" s="83"/>
      <c r="AA673" s="84"/>
      <c r="AT673" s="81" t="s">
        <v>100</v>
      </c>
      <c r="AU673" s="81" t="s">
        <v>53</v>
      </c>
      <c r="AV673" s="81" t="s">
        <v>12</v>
      </c>
      <c r="AW673" s="81" t="s">
        <v>63</v>
      </c>
      <c r="AX673" s="81" t="s">
        <v>49</v>
      </c>
      <c r="AY673" s="81" t="s">
        <v>93</v>
      </c>
    </row>
    <row r="674" spans="2:51" s="5" customFormat="1" ht="15.75" customHeight="1">
      <c r="B674" s="85"/>
      <c r="E674" s="86"/>
      <c r="F674" s="138" t="s">
        <v>12</v>
      </c>
      <c r="G674" s="139"/>
      <c r="H674" s="139"/>
      <c r="I674" s="139"/>
      <c r="K674" s="87">
        <v>1</v>
      </c>
      <c r="R674" s="88"/>
      <c r="T674" s="89"/>
      <c r="AA674" s="90"/>
      <c r="AT674" s="86" t="s">
        <v>100</v>
      </c>
      <c r="AU674" s="86" t="s">
        <v>53</v>
      </c>
      <c r="AV674" s="86" t="s">
        <v>53</v>
      </c>
      <c r="AW674" s="86" t="s">
        <v>63</v>
      </c>
      <c r="AX674" s="86" t="s">
        <v>12</v>
      </c>
      <c r="AY674" s="86" t="s">
        <v>93</v>
      </c>
    </row>
    <row r="675" spans="2:64" s="5" customFormat="1" ht="15.75" customHeight="1">
      <c r="B675" s="18"/>
      <c r="C675" s="97" t="s">
        <v>489</v>
      </c>
      <c r="D675" s="97" t="s">
        <v>123</v>
      </c>
      <c r="E675" s="98" t="s">
        <v>490</v>
      </c>
      <c r="F675" s="142" t="s">
        <v>491</v>
      </c>
      <c r="G675" s="143"/>
      <c r="H675" s="143"/>
      <c r="I675" s="143"/>
      <c r="J675" s="99" t="s">
        <v>145</v>
      </c>
      <c r="K675" s="100">
        <v>3</v>
      </c>
      <c r="L675" s="144"/>
      <c r="M675" s="143"/>
      <c r="N675" s="144">
        <f>ROUND($L$675*$K$675,2)</f>
        <v>0</v>
      </c>
      <c r="O675" s="134"/>
      <c r="P675" s="134"/>
      <c r="Q675" s="134"/>
      <c r="R675" s="19"/>
      <c r="T675" s="76"/>
      <c r="U675" s="22" t="s">
        <v>38</v>
      </c>
      <c r="V675" s="77">
        <v>0</v>
      </c>
      <c r="W675" s="77">
        <f>$V$675*$K$675</f>
        <v>0</v>
      </c>
      <c r="X675" s="77">
        <v>0</v>
      </c>
      <c r="Y675" s="77">
        <f>$X$675*$K$675</f>
        <v>0</v>
      </c>
      <c r="Z675" s="77">
        <v>0</v>
      </c>
      <c r="AA675" s="78">
        <f>$Z$675*$K$675</f>
        <v>0</v>
      </c>
      <c r="AR675" s="5" t="s">
        <v>226</v>
      </c>
      <c r="AT675" s="5" t="s">
        <v>123</v>
      </c>
      <c r="AU675" s="5" t="s">
        <v>53</v>
      </c>
      <c r="AY675" s="5" t="s">
        <v>93</v>
      </c>
      <c r="BE675" s="79">
        <f>IF($U$675="základní",$N$675,0)</f>
        <v>0</v>
      </c>
      <c r="BF675" s="79">
        <f>IF($U$675="snížená",$N$675,0)</f>
        <v>0</v>
      </c>
      <c r="BG675" s="79">
        <f>IF($U$675="zákl. přenesená",$N$675,0)</f>
        <v>0</v>
      </c>
      <c r="BH675" s="79">
        <f>IF($U$675="sníž. přenesená",$N$675,0)</f>
        <v>0</v>
      </c>
      <c r="BI675" s="79">
        <f>IF($U$675="nulová",$N$675,0)</f>
        <v>0</v>
      </c>
      <c r="BJ675" s="5" t="s">
        <v>12</v>
      </c>
      <c r="BK675" s="79">
        <f>ROUND($L$675*$K$675,2)</f>
        <v>0</v>
      </c>
      <c r="BL675" s="5" t="s">
        <v>221</v>
      </c>
    </row>
    <row r="676" spans="2:51" s="5" customFormat="1" ht="15.75" customHeight="1">
      <c r="B676" s="80"/>
      <c r="E676" s="81"/>
      <c r="F676" s="136" t="s">
        <v>492</v>
      </c>
      <c r="G676" s="137"/>
      <c r="H676" s="137"/>
      <c r="I676" s="137"/>
      <c r="K676" s="81"/>
      <c r="R676" s="82"/>
      <c r="T676" s="83"/>
      <c r="AA676" s="84"/>
      <c r="AT676" s="81" t="s">
        <v>100</v>
      </c>
      <c r="AU676" s="81" t="s">
        <v>53</v>
      </c>
      <c r="AV676" s="81" t="s">
        <v>12</v>
      </c>
      <c r="AW676" s="81" t="s">
        <v>63</v>
      </c>
      <c r="AX676" s="81" t="s">
        <v>49</v>
      </c>
      <c r="AY676" s="81" t="s">
        <v>93</v>
      </c>
    </row>
    <row r="677" spans="2:51" s="5" customFormat="1" ht="15.75" customHeight="1">
      <c r="B677" s="80"/>
      <c r="E677" s="81"/>
      <c r="F677" s="136" t="s">
        <v>321</v>
      </c>
      <c r="G677" s="137"/>
      <c r="H677" s="137"/>
      <c r="I677" s="137"/>
      <c r="K677" s="81"/>
      <c r="R677" s="82"/>
      <c r="T677" s="83"/>
      <c r="AA677" s="84"/>
      <c r="AT677" s="81" t="s">
        <v>100</v>
      </c>
      <c r="AU677" s="81" t="s">
        <v>53</v>
      </c>
      <c r="AV677" s="81" t="s">
        <v>12</v>
      </c>
      <c r="AW677" s="81" t="s">
        <v>63</v>
      </c>
      <c r="AX677" s="81" t="s">
        <v>49</v>
      </c>
      <c r="AY677" s="81" t="s">
        <v>93</v>
      </c>
    </row>
    <row r="678" spans="2:51" s="5" customFormat="1" ht="15.75" customHeight="1">
      <c r="B678" s="85"/>
      <c r="E678" s="86"/>
      <c r="F678" s="138" t="s">
        <v>113</v>
      </c>
      <c r="G678" s="139"/>
      <c r="H678" s="139"/>
      <c r="I678" s="139"/>
      <c r="K678" s="87">
        <v>3</v>
      </c>
      <c r="R678" s="88"/>
      <c r="T678" s="89"/>
      <c r="AA678" s="90"/>
      <c r="AT678" s="86" t="s">
        <v>100</v>
      </c>
      <c r="AU678" s="86" t="s">
        <v>53</v>
      </c>
      <c r="AV678" s="86" t="s">
        <v>53</v>
      </c>
      <c r="AW678" s="86" t="s">
        <v>63</v>
      </c>
      <c r="AX678" s="86" t="s">
        <v>12</v>
      </c>
      <c r="AY678" s="86" t="s">
        <v>93</v>
      </c>
    </row>
    <row r="679" spans="2:64" s="5" customFormat="1" ht="15.75" customHeight="1">
      <c r="B679" s="18"/>
      <c r="C679" s="72" t="s">
        <v>493</v>
      </c>
      <c r="D679" s="72" t="s">
        <v>94</v>
      </c>
      <c r="E679" s="73" t="s">
        <v>494</v>
      </c>
      <c r="F679" s="133" t="s">
        <v>495</v>
      </c>
      <c r="G679" s="134"/>
      <c r="H679" s="134"/>
      <c r="I679" s="134"/>
      <c r="J679" s="74" t="s">
        <v>145</v>
      </c>
      <c r="K679" s="75">
        <v>2</v>
      </c>
      <c r="L679" s="135"/>
      <c r="M679" s="134"/>
      <c r="N679" s="135">
        <f>ROUND($L$679*$K$679,2)</f>
        <v>0</v>
      </c>
      <c r="O679" s="134"/>
      <c r="P679" s="134"/>
      <c r="Q679" s="134"/>
      <c r="R679" s="19"/>
      <c r="T679" s="76"/>
      <c r="U679" s="22" t="s">
        <v>38</v>
      </c>
      <c r="V679" s="77">
        <v>1.481</v>
      </c>
      <c r="W679" s="77">
        <f>$V$679*$K$679</f>
        <v>2.962</v>
      </c>
      <c r="X679" s="77">
        <v>0.00048</v>
      </c>
      <c r="Y679" s="77">
        <f>$X$679*$K$679</f>
        <v>0.00096</v>
      </c>
      <c r="Z679" s="77">
        <v>0</v>
      </c>
      <c r="AA679" s="78">
        <f>$Z$679*$K$679</f>
        <v>0</v>
      </c>
      <c r="AR679" s="5" t="s">
        <v>221</v>
      </c>
      <c r="AT679" s="5" t="s">
        <v>94</v>
      </c>
      <c r="AU679" s="5" t="s">
        <v>53</v>
      </c>
      <c r="AY679" s="5" t="s">
        <v>93</v>
      </c>
      <c r="BE679" s="79">
        <f>IF($U$679="základní",$N$679,0)</f>
        <v>0</v>
      </c>
      <c r="BF679" s="79">
        <f>IF($U$679="snížená",$N$679,0)</f>
        <v>0</v>
      </c>
      <c r="BG679" s="79">
        <f>IF($U$679="zákl. přenesená",$N$679,0)</f>
        <v>0</v>
      </c>
      <c r="BH679" s="79">
        <f>IF($U$679="sníž. přenesená",$N$679,0)</f>
        <v>0</v>
      </c>
      <c r="BI679" s="79">
        <f>IF($U$679="nulová",$N$679,0)</f>
        <v>0</v>
      </c>
      <c r="BJ679" s="5" t="s">
        <v>12</v>
      </c>
      <c r="BK679" s="79">
        <f>ROUND($L$679*$K$679,2)</f>
        <v>0</v>
      </c>
      <c r="BL679" s="5" t="s">
        <v>221</v>
      </c>
    </row>
    <row r="680" spans="2:51" s="5" customFormat="1" ht="27" customHeight="1">
      <c r="B680" s="80"/>
      <c r="E680" s="81"/>
      <c r="F680" s="136" t="s">
        <v>475</v>
      </c>
      <c r="G680" s="137"/>
      <c r="H680" s="137"/>
      <c r="I680" s="137"/>
      <c r="K680" s="81"/>
      <c r="R680" s="82"/>
      <c r="T680" s="83"/>
      <c r="AA680" s="84"/>
      <c r="AT680" s="81" t="s">
        <v>100</v>
      </c>
      <c r="AU680" s="81" t="s">
        <v>53</v>
      </c>
      <c r="AV680" s="81" t="s">
        <v>12</v>
      </c>
      <c r="AW680" s="81" t="s">
        <v>63</v>
      </c>
      <c r="AX680" s="81" t="s">
        <v>49</v>
      </c>
      <c r="AY680" s="81" t="s">
        <v>93</v>
      </c>
    </row>
    <row r="681" spans="2:51" s="5" customFormat="1" ht="15.75" customHeight="1">
      <c r="B681" s="80"/>
      <c r="E681" s="81"/>
      <c r="F681" s="136" t="s">
        <v>391</v>
      </c>
      <c r="G681" s="137"/>
      <c r="H681" s="137"/>
      <c r="I681" s="137"/>
      <c r="K681" s="81"/>
      <c r="R681" s="82"/>
      <c r="T681" s="83"/>
      <c r="AA681" s="84"/>
      <c r="AT681" s="81" t="s">
        <v>100</v>
      </c>
      <c r="AU681" s="81" t="s">
        <v>53</v>
      </c>
      <c r="AV681" s="81" t="s">
        <v>12</v>
      </c>
      <c r="AW681" s="81" t="s">
        <v>63</v>
      </c>
      <c r="AX681" s="81" t="s">
        <v>49</v>
      </c>
      <c r="AY681" s="81" t="s">
        <v>93</v>
      </c>
    </row>
    <row r="682" spans="2:51" s="5" customFormat="1" ht="15.75" customHeight="1">
      <c r="B682" s="85"/>
      <c r="E682" s="86"/>
      <c r="F682" s="138" t="s">
        <v>12</v>
      </c>
      <c r="G682" s="139"/>
      <c r="H682" s="139"/>
      <c r="I682" s="139"/>
      <c r="K682" s="87">
        <v>1</v>
      </c>
      <c r="R682" s="88"/>
      <c r="T682" s="89"/>
      <c r="AA682" s="90"/>
      <c r="AT682" s="86" t="s">
        <v>100</v>
      </c>
      <c r="AU682" s="86" t="s">
        <v>53</v>
      </c>
      <c r="AV682" s="86" t="s">
        <v>53</v>
      </c>
      <c r="AW682" s="86" t="s">
        <v>63</v>
      </c>
      <c r="AX682" s="86" t="s">
        <v>49</v>
      </c>
      <c r="AY682" s="86" t="s">
        <v>93</v>
      </c>
    </row>
    <row r="683" spans="2:51" s="5" customFormat="1" ht="15.75" customHeight="1">
      <c r="B683" s="80"/>
      <c r="E683" s="81"/>
      <c r="F683" s="136" t="s">
        <v>393</v>
      </c>
      <c r="G683" s="137"/>
      <c r="H683" s="137"/>
      <c r="I683" s="137"/>
      <c r="K683" s="81"/>
      <c r="R683" s="82"/>
      <c r="T683" s="83"/>
      <c r="AA683" s="84"/>
      <c r="AT683" s="81" t="s">
        <v>100</v>
      </c>
      <c r="AU683" s="81" t="s">
        <v>53</v>
      </c>
      <c r="AV683" s="81" t="s">
        <v>12</v>
      </c>
      <c r="AW683" s="81" t="s">
        <v>63</v>
      </c>
      <c r="AX683" s="81" t="s">
        <v>49</v>
      </c>
      <c r="AY683" s="81" t="s">
        <v>93</v>
      </c>
    </row>
    <row r="684" spans="2:51" s="5" customFormat="1" ht="15.75" customHeight="1">
      <c r="B684" s="85"/>
      <c r="E684" s="86"/>
      <c r="F684" s="138" t="s">
        <v>12</v>
      </c>
      <c r="G684" s="139"/>
      <c r="H684" s="139"/>
      <c r="I684" s="139"/>
      <c r="K684" s="87">
        <v>1</v>
      </c>
      <c r="R684" s="88"/>
      <c r="T684" s="89"/>
      <c r="AA684" s="90"/>
      <c r="AT684" s="86" t="s">
        <v>100</v>
      </c>
      <c r="AU684" s="86" t="s">
        <v>53</v>
      </c>
      <c r="AV684" s="86" t="s">
        <v>53</v>
      </c>
      <c r="AW684" s="86" t="s">
        <v>63</v>
      </c>
      <c r="AX684" s="86" t="s">
        <v>49</v>
      </c>
      <c r="AY684" s="86" t="s">
        <v>93</v>
      </c>
    </row>
    <row r="685" spans="2:51" s="5" customFormat="1" ht="15.75" customHeight="1">
      <c r="B685" s="91"/>
      <c r="E685" s="92"/>
      <c r="F685" s="140" t="s">
        <v>108</v>
      </c>
      <c r="G685" s="141"/>
      <c r="H685" s="141"/>
      <c r="I685" s="141"/>
      <c r="K685" s="93">
        <v>2</v>
      </c>
      <c r="R685" s="94"/>
      <c r="T685" s="95"/>
      <c r="AA685" s="96"/>
      <c r="AT685" s="92" t="s">
        <v>100</v>
      </c>
      <c r="AU685" s="92" t="s">
        <v>53</v>
      </c>
      <c r="AV685" s="92" t="s">
        <v>98</v>
      </c>
      <c r="AW685" s="92" t="s">
        <v>63</v>
      </c>
      <c r="AX685" s="92" t="s">
        <v>12</v>
      </c>
      <c r="AY685" s="92" t="s">
        <v>93</v>
      </c>
    </row>
    <row r="686" spans="2:64" s="5" customFormat="1" ht="15.75" customHeight="1">
      <c r="B686" s="18"/>
      <c r="C686" s="97" t="s">
        <v>496</v>
      </c>
      <c r="D686" s="97" t="s">
        <v>123</v>
      </c>
      <c r="E686" s="98" t="s">
        <v>497</v>
      </c>
      <c r="F686" s="142" t="s">
        <v>498</v>
      </c>
      <c r="G686" s="143"/>
      <c r="H686" s="143"/>
      <c r="I686" s="143"/>
      <c r="J686" s="99" t="s">
        <v>145</v>
      </c>
      <c r="K686" s="100">
        <v>2</v>
      </c>
      <c r="L686" s="144"/>
      <c r="M686" s="143"/>
      <c r="N686" s="144">
        <f>ROUND($L$686*$K$686,2)</f>
        <v>0</v>
      </c>
      <c r="O686" s="134"/>
      <c r="P686" s="134"/>
      <c r="Q686" s="134"/>
      <c r="R686" s="19"/>
      <c r="T686" s="76"/>
      <c r="U686" s="22" t="s">
        <v>38</v>
      </c>
      <c r="V686" s="77">
        <v>0</v>
      </c>
      <c r="W686" s="77">
        <f>$V$686*$K$686</f>
        <v>0</v>
      </c>
      <c r="X686" s="77">
        <v>0</v>
      </c>
      <c r="Y686" s="77">
        <f>$X$686*$K$686</f>
        <v>0</v>
      </c>
      <c r="Z686" s="77">
        <v>0</v>
      </c>
      <c r="AA686" s="78">
        <f>$Z$686*$K$686</f>
        <v>0</v>
      </c>
      <c r="AR686" s="5" t="s">
        <v>226</v>
      </c>
      <c r="AT686" s="5" t="s">
        <v>123</v>
      </c>
      <c r="AU686" s="5" t="s">
        <v>53</v>
      </c>
      <c r="AY686" s="5" t="s">
        <v>93</v>
      </c>
      <c r="BE686" s="79">
        <f>IF($U$686="základní",$N$686,0)</f>
        <v>0</v>
      </c>
      <c r="BF686" s="79">
        <f>IF($U$686="snížená",$N$686,0)</f>
        <v>0</v>
      </c>
      <c r="BG686" s="79">
        <f>IF($U$686="zákl. přenesená",$N$686,0)</f>
        <v>0</v>
      </c>
      <c r="BH686" s="79">
        <f>IF($U$686="sníž. přenesená",$N$686,0)</f>
        <v>0</v>
      </c>
      <c r="BI686" s="79">
        <f>IF($U$686="nulová",$N$686,0)</f>
        <v>0</v>
      </c>
      <c r="BJ686" s="5" t="s">
        <v>12</v>
      </c>
      <c r="BK686" s="79">
        <f>ROUND($L$686*$K$686,2)</f>
        <v>0</v>
      </c>
      <c r="BL686" s="5" t="s">
        <v>221</v>
      </c>
    </row>
    <row r="687" spans="2:51" s="5" customFormat="1" ht="27" customHeight="1">
      <c r="B687" s="80"/>
      <c r="E687" s="81"/>
      <c r="F687" s="136" t="s">
        <v>475</v>
      </c>
      <c r="G687" s="137"/>
      <c r="H687" s="137"/>
      <c r="I687" s="137"/>
      <c r="K687" s="81"/>
      <c r="R687" s="82"/>
      <c r="T687" s="83"/>
      <c r="AA687" s="84"/>
      <c r="AT687" s="81" t="s">
        <v>100</v>
      </c>
      <c r="AU687" s="81" t="s">
        <v>53</v>
      </c>
      <c r="AV687" s="81" t="s">
        <v>12</v>
      </c>
      <c r="AW687" s="81" t="s">
        <v>63</v>
      </c>
      <c r="AX687" s="81" t="s">
        <v>49</v>
      </c>
      <c r="AY687" s="81" t="s">
        <v>93</v>
      </c>
    </row>
    <row r="688" spans="2:51" s="5" customFormat="1" ht="15.75" customHeight="1">
      <c r="B688" s="80"/>
      <c r="E688" s="81"/>
      <c r="F688" s="136" t="s">
        <v>391</v>
      </c>
      <c r="G688" s="137"/>
      <c r="H688" s="137"/>
      <c r="I688" s="137"/>
      <c r="K688" s="81"/>
      <c r="R688" s="82"/>
      <c r="T688" s="83"/>
      <c r="AA688" s="84"/>
      <c r="AT688" s="81" t="s">
        <v>100</v>
      </c>
      <c r="AU688" s="81" t="s">
        <v>53</v>
      </c>
      <c r="AV688" s="81" t="s">
        <v>12</v>
      </c>
      <c r="AW688" s="81" t="s">
        <v>63</v>
      </c>
      <c r="AX688" s="81" t="s">
        <v>49</v>
      </c>
      <c r="AY688" s="81" t="s">
        <v>93</v>
      </c>
    </row>
    <row r="689" spans="2:51" s="5" customFormat="1" ht="15.75" customHeight="1">
      <c r="B689" s="85"/>
      <c r="E689" s="86"/>
      <c r="F689" s="138" t="s">
        <v>12</v>
      </c>
      <c r="G689" s="139"/>
      <c r="H689" s="139"/>
      <c r="I689" s="139"/>
      <c r="K689" s="87">
        <v>1</v>
      </c>
      <c r="R689" s="88"/>
      <c r="T689" s="89"/>
      <c r="AA689" s="90"/>
      <c r="AT689" s="86" t="s">
        <v>100</v>
      </c>
      <c r="AU689" s="86" t="s">
        <v>53</v>
      </c>
      <c r="AV689" s="86" t="s">
        <v>53</v>
      </c>
      <c r="AW689" s="86" t="s">
        <v>63</v>
      </c>
      <c r="AX689" s="86" t="s">
        <v>49</v>
      </c>
      <c r="AY689" s="86" t="s">
        <v>93</v>
      </c>
    </row>
    <row r="690" spans="2:51" s="5" customFormat="1" ht="15.75" customHeight="1">
      <c r="B690" s="80"/>
      <c r="E690" s="81"/>
      <c r="F690" s="136" t="s">
        <v>393</v>
      </c>
      <c r="G690" s="137"/>
      <c r="H690" s="137"/>
      <c r="I690" s="137"/>
      <c r="K690" s="81"/>
      <c r="R690" s="82"/>
      <c r="T690" s="83"/>
      <c r="AA690" s="84"/>
      <c r="AT690" s="81" t="s">
        <v>100</v>
      </c>
      <c r="AU690" s="81" t="s">
        <v>53</v>
      </c>
      <c r="AV690" s="81" t="s">
        <v>12</v>
      </c>
      <c r="AW690" s="81" t="s">
        <v>63</v>
      </c>
      <c r="AX690" s="81" t="s">
        <v>49</v>
      </c>
      <c r="AY690" s="81" t="s">
        <v>93</v>
      </c>
    </row>
    <row r="691" spans="2:51" s="5" customFormat="1" ht="15.75" customHeight="1">
      <c r="B691" s="85"/>
      <c r="E691" s="86"/>
      <c r="F691" s="138" t="s">
        <v>12</v>
      </c>
      <c r="G691" s="139"/>
      <c r="H691" s="139"/>
      <c r="I691" s="139"/>
      <c r="K691" s="87">
        <v>1</v>
      </c>
      <c r="R691" s="88"/>
      <c r="T691" s="89"/>
      <c r="AA691" s="90"/>
      <c r="AT691" s="86" t="s">
        <v>100</v>
      </c>
      <c r="AU691" s="86" t="s">
        <v>53</v>
      </c>
      <c r="AV691" s="86" t="s">
        <v>53</v>
      </c>
      <c r="AW691" s="86" t="s">
        <v>63</v>
      </c>
      <c r="AX691" s="86" t="s">
        <v>49</v>
      </c>
      <c r="AY691" s="86" t="s">
        <v>93</v>
      </c>
    </row>
    <row r="692" spans="2:51" s="5" customFormat="1" ht="15.75" customHeight="1">
      <c r="B692" s="91"/>
      <c r="E692" s="92"/>
      <c r="F692" s="140" t="s">
        <v>108</v>
      </c>
      <c r="G692" s="141"/>
      <c r="H692" s="141"/>
      <c r="I692" s="141"/>
      <c r="K692" s="93">
        <v>2</v>
      </c>
      <c r="R692" s="94"/>
      <c r="T692" s="95"/>
      <c r="AA692" s="96"/>
      <c r="AT692" s="92" t="s">
        <v>100</v>
      </c>
      <c r="AU692" s="92" t="s">
        <v>53</v>
      </c>
      <c r="AV692" s="92" t="s">
        <v>98</v>
      </c>
      <c r="AW692" s="92" t="s">
        <v>63</v>
      </c>
      <c r="AX692" s="92" t="s">
        <v>12</v>
      </c>
      <c r="AY692" s="92" t="s">
        <v>93</v>
      </c>
    </row>
    <row r="693" spans="2:64" s="5" customFormat="1" ht="27" customHeight="1">
      <c r="B693" s="18"/>
      <c r="C693" s="72" t="s">
        <v>499</v>
      </c>
      <c r="D693" s="72" t="s">
        <v>94</v>
      </c>
      <c r="E693" s="73" t="s">
        <v>500</v>
      </c>
      <c r="F693" s="133" t="s">
        <v>501</v>
      </c>
      <c r="G693" s="134"/>
      <c r="H693" s="134"/>
      <c r="I693" s="134"/>
      <c r="J693" s="74" t="s">
        <v>145</v>
      </c>
      <c r="K693" s="75">
        <v>2</v>
      </c>
      <c r="L693" s="135"/>
      <c r="M693" s="134"/>
      <c r="N693" s="135">
        <f>ROUND($L$693*$K$693,2)</f>
        <v>0</v>
      </c>
      <c r="O693" s="134"/>
      <c r="P693" s="134"/>
      <c r="Q693" s="134"/>
      <c r="R693" s="19"/>
      <c r="T693" s="76"/>
      <c r="U693" s="22" t="s">
        <v>38</v>
      </c>
      <c r="V693" s="77">
        <v>0.95</v>
      </c>
      <c r="W693" s="77">
        <f>$V$693*$K$693</f>
        <v>1.9</v>
      </c>
      <c r="X693" s="77">
        <v>0.00031</v>
      </c>
      <c r="Y693" s="77">
        <f>$X$693*$K$693</f>
        <v>0.00062</v>
      </c>
      <c r="Z693" s="77">
        <v>0</v>
      </c>
      <c r="AA693" s="78">
        <f>$Z$693*$K$693</f>
        <v>0</v>
      </c>
      <c r="AR693" s="5" t="s">
        <v>221</v>
      </c>
      <c r="AT693" s="5" t="s">
        <v>94</v>
      </c>
      <c r="AU693" s="5" t="s">
        <v>53</v>
      </c>
      <c r="AY693" s="5" t="s">
        <v>93</v>
      </c>
      <c r="BE693" s="79">
        <f>IF($U$693="základní",$N$693,0)</f>
        <v>0</v>
      </c>
      <c r="BF693" s="79">
        <f>IF($U$693="snížená",$N$693,0)</f>
        <v>0</v>
      </c>
      <c r="BG693" s="79">
        <f>IF($U$693="zákl. přenesená",$N$693,0)</f>
        <v>0</v>
      </c>
      <c r="BH693" s="79">
        <f>IF($U$693="sníž. přenesená",$N$693,0)</f>
        <v>0</v>
      </c>
      <c r="BI693" s="79">
        <f>IF($U$693="nulová",$N$693,0)</f>
        <v>0</v>
      </c>
      <c r="BJ693" s="5" t="s">
        <v>12</v>
      </c>
      <c r="BK693" s="79">
        <f>ROUND($L$693*$K$693,2)</f>
        <v>0</v>
      </c>
      <c r="BL693" s="5" t="s">
        <v>221</v>
      </c>
    </row>
    <row r="694" spans="2:51" s="5" customFormat="1" ht="15.75" customHeight="1">
      <c r="B694" s="80"/>
      <c r="E694" s="81"/>
      <c r="F694" s="136" t="s">
        <v>207</v>
      </c>
      <c r="G694" s="137"/>
      <c r="H694" s="137"/>
      <c r="I694" s="137"/>
      <c r="K694" s="81"/>
      <c r="R694" s="82"/>
      <c r="T694" s="83"/>
      <c r="AA694" s="84"/>
      <c r="AT694" s="81" t="s">
        <v>100</v>
      </c>
      <c r="AU694" s="81" t="s">
        <v>53</v>
      </c>
      <c r="AV694" s="81" t="s">
        <v>12</v>
      </c>
      <c r="AW694" s="81" t="s">
        <v>63</v>
      </c>
      <c r="AX694" s="81" t="s">
        <v>49</v>
      </c>
      <c r="AY694" s="81" t="s">
        <v>93</v>
      </c>
    </row>
    <row r="695" spans="2:51" s="5" customFormat="1" ht="15.75" customHeight="1">
      <c r="B695" s="80"/>
      <c r="E695" s="81"/>
      <c r="F695" s="136" t="s">
        <v>391</v>
      </c>
      <c r="G695" s="137"/>
      <c r="H695" s="137"/>
      <c r="I695" s="137"/>
      <c r="K695" s="81"/>
      <c r="R695" s="82"/>
      <c r="T695" s="83"/>
      <c r="AA695" s="84"/>
      <c r="AT695" s="81" t="s">
        <v>100</v>
      </c>
      <c r="AU695" s="81" t="s">
        <v>53</v>
      </c>
      <c r="AV695" s="81" t="s">
        <v>12</v>
      </c>
      <c r="AW695" s="81" t="s">
        <v>63</v>
      </c>
      <c r="AX695" s="81" t="s">
        <v>49</v>
      </c>
      <c r="AY695" s="81" t="s">
        <v>93</v>
      </c>
    </row>
    <row r="696" spans="2:51" s="5" customFormat="1" ht="15.75" customHeight="1">
      <c r="B696" s="85"/>
      <c r="E696" s="86"/>
      <c r="F696" s="138" t="s">
        <v>12</v>
      </c>
      <c r="G696" s="139"/>
      <c r="H696" s="139"/>
      <c r="I696" s="139"/>
      <c r="K696" s="87">
        <v>1</v>
      </c>
      <c r="R696" s="88"/>
      <c r="T696" s="89"/>
      <c r="AA696" s="90"/>
      <c r="AT696" s="86" t="s">
        <v>100</v>
      </c>
      <c r="AU696" s="86" t="s">
        <v>53</v>
      </c>
      <c r="AV696" s="86" t="s">
        <v>53</v>
      </c>
      <c r="AW696" s="86" t="s">
        <v>63</v>
      </c>
      <c r="AX696" s="86" t="s">
        <v>49</v>
      </c>
      <c r="AY696" s="86" t="s">
        <v>93</v>
      </c>
    </row>
    <row r="697" spans="2:51" s="5" customFormat="1" ht="15.75" customHeight="1">
      <c r="B697" s="80"/>
      <c r="E697" s="81"/>
      <c r="F697" s="136" t="s">
        <v>393</v>
      </c>
      <c r="G697" s="137"/>
      <c r="H697" s="137"/>
      <c r="I697" s="137"/>
      <c r="K697" s="81"/>
      <c r="R697" s="82"/>
      <c r="T697" s="83"/>
      <c r="AA697" s="84"/>
      <c r="AT697" s="81" t="s">
        <v>100</v>
      </c>
      <c r="AU697" s="81" t="s">
        <v>53</v>
      </c>
      <c r="AV697" s="81" t="s">
        <v>12</v>
      </c>
      <c r="AW697" s="81" t="s">
        <v>63</v>
      </c>
      <c r="AX697" s="81" t="s">
        <v>49</v>
      </c>
      <c r="AY697" s="81" t="s">
        <v>93</v>
      </c>
    </row>
    <row r="698" spans="2:51" s="5" customFormat="1" ht="15.75" customHeight="1">
      <c r="B698" s="85"/>
      <c r="E698" s="86"/>
      <c r="F698" s="138" t="s">
        <v>12</v>
      </c>
      <c r="G698" s="139"/>
      <c r="H698" s="139"/>
      <c r="I698" s="139"/>
      <c r="K698" s="87">
        <v>1</v>
      </c>
      <c r="R698" s="88"/>
      <c r="T698" s="89"/>
      <c r="AA698" s="90"/>
      <c r="AT698" s="86" t="s">
        <v>100</v>
      </c>
      <c r="AU698" s="86" t="s">
        <v>53</v>
      </c>
      <c r="AV698" s="86" t="s">
        <v>53</v>
      </c>
      <c r="AW698" s="86" t="s">
        <v>63</v>
      </c>
      <c r="AX698" s="86" t="s">
        <v>49</v>
      </c>
      <c r="AY698" s="86" t="s">
        <v>93</v>
      </c>
    </row>
    <row r="699" spans="2:51" s="5" customFormat="1" ht="15.75" customHeight="1">
      <c r="B699" s="91"/>
      <c r="E699" s="92"/>
      <c r="F699" s="140" t="s">
        <v>108</v>
      </c>
      <c r="G699" s="141"/>
      <c r="H699" s="141"/>
      <c r="I699" s="141"/>
      <c r="K699" s="93">
        <v>2</v>
      </c>
      <c r="R699" s="94"/>
      <c r="T699" s="95"/>
      <c r="AA699" s="96"/>
      <c r="AT699" s="92" t="s">
        <v>100</v>
      </c>
      <c r="AU699" s="92" t="s">
        <v>53</v>
      </c>
      <c r="AV699" s="92" t="s">
        <v>98</v>
      </c>
      <c r="AW699" s="92" t="s">
        <v>63</v>
      </c>
      <c r="AX699" s="92" t="s">
        <v>12</v>
      </c>
      <c r="AY699" s="92" t="s">
        <v>93</v>
      </c>
    </row>
    <row r="700" spans="2:64" s="5" customFormat="1" ht="15.75" customHeight="1">
      <c r="B700" s="18"/>
      <c r="C700" s="97" t="s">
        <v>502</v>
      </c>
      <c r="D700" s="97" t="s">
        <v>123</v>
      </c>
      <c r="E700" s="98" t="s">
        <v>503</v>
      </c>
      <c r="F700" s="142" t="s">
        <v>504</v>
      </c>
      <c r="G700" s="143"/>
      <c r="H700" s="143"/>
      <c r="I700" s="143"/>
      <c r="J700" s="99" t="s">
        <v>145</v>
      </c>
      <c r="K700" s="100">
        <v>2</v>
      </c>
      <c r="L700" s="144"/>
      <c r="M700" s="143"/>
      <c r="N700" s="144">
        <f>ROUND($L$700*$K$700,2)</f>
        <v>0</v>
      </c>
      <c r="O700" s="134"/>
      <c r="P700" s="134"/>
      <c r="Q700" s="134"/>
      <c r="R700" s="19"/>
      <c r="T700" s="76"/>
      <c r="U700" s="22" t="s">
        <v>38</v>
      </c>
      <c r="V700" s="77">
        <v>0</v>
      </c>
      <c r="W700" s="77">
        <f>$V$700*$K$700</f>
        <v>0</v>
      </c>
      <c r="X700" s="77">
        <v>0</v>
      </c>
      <c r="Y700" s="77">
        <f>$X$700*$K$700</f>
        <v>0</v>
      </c>
      <c r="Z700" s="77">
        <v>0</v>
      </c>
      <c r="AA700" s="78">
        <f>$Z$700*$K$700</f>
        <v>0</v>
      </c>
      <c r="AR700" s="5" t="s">
        <v>226</v>
      </c>
      <c r="AT700" s="5" t="s">
        <v>123</v>
      </c>
      <c r="AU700" s="5" t="s">
        <v>53</v>
      </c>
      <c r="AY700" s="5" t="s">
        <v>93</v>
      </c>
      <c r="BE700" s="79">
        <f>IF($U$700="základní",$N$700,0)</f>
        <v>0</v>
      </c>
      <c r="BF700" s="79">
        <f>IF($U$700="snížená",$N$700,0)</f>
        <v>0</v>
      </c>
      <c r="BG700" s="79">
        <f>IF($U$700="zákl. přenesená",$N$700,0)</f>
        <v>0</v>
      </c>
      <c r="BH700" s="79">
        <f>IF($U$700="sníž. přenesená",$N$700,0)</f>
        <v>0</v>
      </c>
      <c r="BI700" s="79">
        <f>IF($U$700="nulová",$N$700,0)</f>
        <v>0</v>
      </c>
      <c r="BJ700" s="5" t="s">
        <v>12</v>
      </c>
      <c r="BK700" s="79">
        <f>ROUND($L$700*$K$700,2)</f>
        <v>0</v>
      </c>
      <c r="BL700" s="5" t="s">
        <v>221</v>
      </c>
    </row>
    <row r="701" spans="2:51" s="5" customFormat="1" ht="15.75" customHeight="1">
      <c r="B701" s="80"/>
      <c r="E701" s="81"/>
      <c r="F701" s="136" t="s">
        <v>207</v>
      </c>
      <c r="G701" s="137"/>
      <c r="H701" s="137"/>
      <c r="I701" s="137"/>
      <c r="K701" s="81"/>
      <c r="R701" s="82"/>
      <c r="T701" s="83"/>
      <c r="AA701" s="84"/>
      <c r="AT701" s="81" t="s">
        <v>100</v>
      </c>
      <c r="AU701" s="81" t="s">
        <v>53</v>
      </c>
      <c r="AV701" s="81" t="s">
        <v>12</v>
      </c>
      <c r="AW701" s="81" t="s">
        <v>63</v>
      </c>
      <c r="AX701" s="81" t="s">
        <v>49</v>
      </c>
      <c r="AY701" s="81" t="s">
        <v>93</v>
      </c>
    </row>
    <row r="702" spans="2:51" s="5" customFormat="1" ht="15.75" customHeight="1">
      <c r="B702" s="80"/>
      <c r="E702" s="81"/>
      <c r="F702" s="136" t="s">
        <v>391</v>
      </c>
      <c r="G702" s="137"/>
      <c r="H702" s="137"/>
      <c r="I702" s="137"/>
      <c r="K702" s="81"/>
      <c r="R702" s="82"/>
      <c r="T702" s="83"/>
      <c r="AA702" s="84"/>
      <c r="AT702" s="81" t="s">
        <v>100</v>
      </c>
      <c r="AU702" s="81" t="s">
        <v>53</v>
      </c>
      <c r="AV702" s="81" t="s">
        <v>12</v>
      </c>
      <c r="AW702" s="81" t="s">
        <v>63</v>
      </c>
      <c r="AX702" s="81" t="s">
        <v>49</v>
      </c>
      <c r="AY702" s="81" t="s">
        <v>93</v>
      </c>
    </row>
    <row r="703" spans="2:51" s="5" customFormat="1" ht="15.75" customHeight="1">
      <c r="B703" s="85"/>
      <c r="E703" s="86"/>
      <c r="F703" s="138" t="s">
        <v>12</v>
      </c>
      <c r="G703" s="139"/>
      <c r="H703" s="139"/>
      <c r="I703" s="139"/>
      <c r="K703" s="87">
        <v>1</v>
      </c>
      <c r="R703" s="88"/>
      <c r="T703" s="89"/>
      <c r="AA703" s="90"/>
      <c r="AT703" s="86" t="s">
        <v>100</v>
      </c>
      <c r="AU703" s="86" t="s">
        <v>53</v>
      </c>
      <c r="AV703" s="86" t="s">
        <v>53</v>
      </c>
      <c r="AW703" s="86" t="s">
        <v>63</v>
      </c>
      <c r="AX703" s="86" t="s">
        <v>49</v>
      </c>
      <c r="AY703" s="86" t="s">
        <v>93</v>
      </c>
    </row>
    <row r="704" spans="2:51" s="5" customFormat="1" ht="15.75" customHeight="1">
      <c r="B704" s="80"/>
      <c r="E704" s="81"/>
      <c r="F704" s="136" t="s">
        <v>393</v>
      </c>
      <c r="G704" s="137"/>
      <c r="H704" s="137"/>
      <c r="I704" s="137"/>
      <c r="K704" s="81"/>
      <c r="R704" s="82"/>
      <c r="T704" s="83"/>
      <c r="AA704" s="84"/>
      <c r="AT704" s="81" t="s">
        <v>100</v>
      </c>
      <c r="AU704" s="81" t="s">
        <v>53</v>
      </c>
      <c r="AV704" s="81" t="s">
        <v>12</v>
      </c>
      <c r="AW704" s="81" t="s">
        <v>63</v>
      </c>
      <c r="AX704" s="81" t="s">
        <v>49</v>
      </c>
      <c r="AY704" s="81" t="s">
        <v>93</v>
      </c>
    </row>
    <row r="705" spans="2:51" s="5" customFormat="1" ht="15.75" customHeight="1">
      <c r="B705" s="85"/>
      <c r="E705" s="86"/>
      <c r="F705" s="138" t="s">
        <v>12</v>
      </c>
      <c r="G705" s="139"/>
      <c r="H705" s="139"/>
      <c r="I705" s="139"/>
      <c r="K705" s="87">
        <v>1</v>
      </c>
      <c r="R705" s="88"/>
      <c r="T705" s="89"/>
      <c r="AA705" s="90"/>
      <c r="AT705" s="86" t="s">
        <v>100</v>
      </c>
      <c r="AU705" s="86" t="s">
        <v>53</v>
      </c>
      <c r="AV705" s="86" t="s">
        <v>53</v>
      </c>
      <c r="AW705" s="86" t="s">
        <v>63</v>
      </c>
      <c r="AX705" s="86" t="s">
        <v>49</v>
      </c>
      <c r="AY705" s="86" t="s">
        <v>93</v>
      </c>
    </row>
    <row r="706" spans="2:51" s="5" customFormat="1" ht="15.75" customHeight="1">
      <c r="B706" s="91"/>
      <c r="E706" s="92"/>
      <c r="F706" s="140" t="s">
        <v>108</v>
      </c>
      <c r="G706" s="141"/>
      <c r="H706" s="141"/>
      <c r="I706" s="141"/>
      <c r="K706" s="93">
        <v>2</v>
      </c>
      <c r="R706" s="94"/>
      <c r="T706" s="95"/>
      <c r="AA706" s="96"/>
      <c r="AT706" s="92" t="s">
        <v>100</v>
      </c>
      <c r="AU706" s="92" t="s">
        <v>53</v>
      </c>
      <c r="AV706" s="92" t="s">
        <v>98</v>
      </c>
      <c r="AW706" s="92" t="s">
        <v>63</v>
      </c>
      <c r="AX706" s="92" t="s">
        <v>12</v>
      </c>
      <c r="AY706" s="92" t="s">
        <v>93</v>
      </c>
    </row>
    <row r="707" spans="2:64" s="5" customFormat="1" ht="27" customHeight="1">
      <c r="B707" s="18"/>
      <c r="C707" s="72" t="s">
        <v>505</v>
      </c>
      <c r="D707" s="72" t="s">
        <v>94</v>
      </c>
      <c r="E707" s="73" t="s">
        <v>506</v>
      </c>
      <c r="F707" s="133" t="s">
        <v>507</v>
      </c>
      <c r="G707" s="134"/>
      <c r="H707" s="134"/>
      <c r="I707" s="134"/>
      <c r="J707" s="74" t="s">
        <v>145</v>
      </c>
      <c r="K707" s="75">
        <v>1</v>
      </c>
      <c r="L707" s="135"/>
      <c r="M707" s="134"/>
      <c r="N707" s="135">
        <f>ROUND($L$707*$K$707,2)</f>
        <v>0</v>
      </c>
      <c r="O707" s="134"/>
      <c r="P707" s="134"/>
      <c r="Q707" s="134"/>
      <c r="R707" s="19"/>
      <c r="T707" s="76"/>
      <c r="U707" s="22" t="s">
        <v>38</v>
      </c>
      <c r="V707" s="77">
        <v>8.99</v>
      </c>
      <c r="W707" s="77">
        <f>$V$707*$K$707</f>
        <v>8.99</v>
      </c>
      <c r="X707" s="77">
        <v>0.00289</v>
      </c>
      <c r="Y707" s="77">
        <f>$X$707*$K$707</f>
        <v>0.00289</v>
      </c>
      <c r="Z707" s="77">
        <v>0</v>
      </c>
      <c r="AA707" s="78">
        <f>$Z$707*$K$707</f>
        <v>0</v>
      </c>
      <c r="AR707" s="5" t="s">
        <v>221</v>
      </c>
      <c r="AT707" s="5" t="s">
        <v>94</v>
      </c>
      <c r="AU707" s="5" t="s">
        <v>53</v>
      </c>
      <c r="AY707" s="5" t="s">
        <v>93</v>
      </c>
      <c r="BE707" s="79">
        <f>IF($U$707="základní",$N$707,0)</f>
        <v>0</v>
      </c>
      <c r="BF707" s="79">
        <f>IF($U$707="snížená",$N$707,0)</f>
        <v>0</v>
      </c>
      <c r="BG707" s="79">
        <f>IF($U$707="zákl. přenesená",$N$707,0)</f>
        <v>0</v>
      </c>
      <c r="BH707" s="79">
        <f>IF($U$707="sníž. přenesená",$N$707,0)</f>
        <v>0</v>
      </c>
      <c r="BI707" s="79">
        <f>IF($U$707="nulová",$N$707,0)</f>
        <v>0</v>
      </c>
      <c r="BJ707" s="5" t="s">
        <v>12</v>
      </c>
      <c r="BK707" s="79">
        <f>ROUND($L$707*$K$707,2)</f>
        <v>0</v>
      </c>
      <c r="BL707" s="5" t="s">
        <v>221</v>
      </c>
    </row>
    <row r="708" spans="2:51" s="5" customFormat="1" ht="15.75" customHeight="1">
      <c r="B708" s="80"/>
      <c r="E708" s="81"/>
      <c r="F708" s="136" t="s">
        <v>508</v>
      </c>
      <c r="G708" s="137"/>
      <c r="H708" s="137"/>
      <c r="I708" s="137"/>
      <c r="K708" s="81"/>
      <c r="R708" s="82"/>
      <c r="T708" s="83"/>
      <c r="AA708" s="84"/>
      <c r="AT708" s="81" t="s">
        <v>100</v>
      </c>
      <c r="AU708" s="81" t="s">
        <v>53</v>
      </c>
      <c r="AV708" s="81" t="s">
        <v>12</v>
      </c>
      <c r="AW708" s="81" t="s">
        <v>63</v>
      </c>
      <c r="AX708" s="81" t="s">
        <v>49</v>
      </c>
      <c r="AY708" s="81" t="s">
        <v>93</v>
      </c>
    </row>
    <row r="709" spans="2:51" s="5" customFormat="1" ht="15.75" customHeight="1">
      <c r="B709" s="80"/>
      <c r="E709" s="81"/>
      <c r="F709" s="136" t="s">
        <v>509</v>
      </c>
      <c r="G709" s="137"/>
      <c r="H709" s="137"/>
      <c r="I709" s="137"/>
      <c r="K709" s="81"/>
      <c r="R709" s="82"/>
      <c r="T709" s="83"/>
      <c r="AA709" s="84"/>
      <c r="AT709" s="81" t="s">
        <v>100</v>
      </c>
      <c r="AU709" s="81" t="s">
        <v>53</v>
      </c>
      <c r="AV709" s="81" t="s">
        <v>12</v>
      </c>
      <c r="AW709" s="81" t="s">
        <v>63</v>
      </c>
      <c r="AX709" s="81" t="s">
        <v>49</v>
      </c>
      <c r="AY709" s="81" t="s">
        <v>93</v>
      </c>
    </row>
    <row r="710" spans="2:51" s="5" customFormat="1" ht="15.75" customHeight="1">
      <c r="B710" s="85"/>
      <c r="E710" s="86"/>
      <c r="F710" s="138" t="s">
        <v>12</v>
      </c>
      <c r="G710" s="139"/>
      <c r="H710" s="139"/>
      <c r="I710" s="139"/>
      <c r="K710" s="87">
        <v>1</v>
      </c>
      <c r="R710" s="88"/>
      <c r="T710" s="89"/>
      <c r="AA710" s="90"/>
      <c r="AT710" s="86" t="s">
        <v>100</v>
      </c>
      <c r="AU710" s="86" t="s">
        <v>53</v>
      </c>
      <c r="AV710" s="86" t="s">
        <v>53</v>
      </c>
      <c r="AW710" s="86" t="s">
        <v>63</v>
      </c>
      <c r="AX710" s="86" t="s">
        <v>12</v>
      </c>
      <c r="AY710" s="86" t="s">
        <v>93</v>
      </c>
    </row>
    <row r="711" spans="2:64" s="5" customFormat="1" ht="15.75" customHeight="1">
      <c r="B711" s="18"/>
      <c r="C711" s="97" t="s">
        <v>510</v>
      </c>
      <c r="D711" s="97" t="s">
        <v>123</v>
      </c>
      <c r="E711" s="98" t="s">
        <v>511</v>
      </c>
      <c r="F711" s="142" t="s">
        <v>512</v>
      </c>
      <c r="G711" s="143"/>
      <c r="H711" s="143"/>
      <c r="I711" s="143"/>
      <c r="J711" s="99" t="s">
        <v>145</v>
      </c>
      <c r="K711" s="100">
        <v>1</v>
      </c>
      <c r="L711" s="144"/>
      <c r="M711" s="143"/>
      <c r="N711" s="144">
        <f>ROUND($L$711*$K$711,2)</f>
        <v>0</v>
      </c>
      <c r="O711" s="134"/>
      <c r="P711" s="134"/>
      <c r="Q711" s="134"/>
      <c r="R711" s="19"/>
      <c r="T711" s="76"/>
      <c r="U711" s="22" t="s">
        <v>38</v>
      </c>
      <c r="V711" s="77">
        <v>0</v>
      </c>
      <c r="W711" s="77">
        <f>$V$711*$K$711</f>
        <v>0</v>
      </c>
      <c r="X711" s="77">
        <v>0</v>
      </c>
      <c r="Y711" s="77">
        <f>$X$711*$K$711</f>
        <v>0</v>
      </c>
      <c r="Z711" s="77">
        <v>0</v>
      </c>
      <c r="AA711" s="78">
        <f>$Z$711*$K$711</f>
        <v>0</v>
      </c>
      <c r="AR711" s="5" t="s">
        <v>226</v>
      </c>
      <c r="AT711" s="5" t="s">
        <v>123</v>
      </c>
      <c r="AU711" s="5" t="s">
        <v>53</v>
      </c>
      <c r="AY711" s="5" t="s">
        <v>93</v>
      </c>
      <c r="BE711" s="79">
        <f>IF($U$711="základní",$N$711,0)</f>
        <v>0</v>
      </c>
      <c r="BF711" s="79">
        <f>IF($U$711="snížená",$N$711,0)</f>
        <v>0</v>
      </c>
      <c r="BG711" s="79">
        <f>IF($U$711="zákl. přenesená",$N$711,0)</f>
        <v>0</v>
      </c>
      <c r="BH711" s="79">
        <f>IF($U$711="sníž. přenesená",$N$711,0)</f>
        <v>0</v>
      </c>
      <c r="BI711" s="79">
        <f>IF($U$711="nulová",$N$711,0)</f>
        <v>0</v>
      </c>
      <c r="BJ711" s="5" t="s">
        <v>12</v>
      </c>
      <c r="BK711" s="79">
        <f>ROUND($L$711*$K$711,2)</f>
        <v>0</v>
      </c>
      <c r="BL711" s="5" t="s">
        <v>221</v>
      </c>
    </row>
    <row r="712" spans="2:51" s="5" customFormat="1" ht="27" customHeight="1">
      <c r="B712" s="80"/>
      <c r="E712" s="81"/>
      <c r="F712" s="136" t="s">
        <v>436</v>
      </c>
      <c r="G712" s="137"/>
      <c r="H712" s="137"/>
      <c r="I712" s="137"/>
      <c r="K712" s="81"/>
      <c r="R712" s="82"/>
      <c r="T712" s="83"/>
      <c r="AA712" s="84"/>
      <c r="AT712" s="81" t="s">
        <v>100</v>
      </c>
      <c r="AU712" s="81" t="s">
        <v>53</v>
      </c>
      <c r="AV712" s="81" t="s">
        <v>12</v>
      </c>
      <c r="AW712" s="81" t="s">
        <v>63</v>
      </c>
      <c r="AX712" s="81" t="s">
        <v>49</v>
      </c>
      <c r="AY712" s="81" t="s">
        <v>93</v>
      </c>
    </row>
    <row r="713" spans="2:51" s="5" customFormat="1" ht="15.75" customHeight="1">
      <c r="B713" s="80"/>
      <c r="E713" s="81"/>
      <c r="F713" s="136" t="s">
        <v>509</v>
      </c>
      <c r="G713" s="137"/>
      <c r="H713" s="137"/>
      <c r="I713" s="137"/>
      <c r="K713" s="81"/>
      <c r="R713" s="82"/>
      <c r="T713" s="83"/>
      <c r="AA713" s="84"/>
      <c r="AT713" s="81" t="s">
        <v>100</v>
      </c>
      <c r="AU713" s="81" t="s">
        <v>53</v>
      </c>
      <c r="AV713" s="81" t="s">
        <v>12</v>
      </c>
      <c r="AW713" s="81" t="s">
        <v>63</v>
      </c>
      <c r="AX713" s="81" t="s">
        <v>49</v>
      </c>
      <c r="AY713" s="81" t="s">
        <v>93</v>
      </c>
    </row>
    <row r="714" spans="2:51" s="5" customFormat="1" ht="15.75" customHeight="1">
      <c r="B714" s="85"/>
      <c r="E714" s="86"/>
      <c r="F714" s="138" t="s">
        <v>12</v>
      </c>
      <c r="G714" s="139"/>
      <c r="H714" s="139"/>
      <c r="I714" s="139"/>
      <c r="K714" s="87">
        <v>1</v>
      </c>
      <c r="R714" s="88"/>
      <c r="T714" s="89"/>
      <c r="AA714" s="90"/>
      <c r="AT714" s="86" t="s">
        <v>100</v>
      </c>
      <c r="AU714" s="86" t="s">
        <v>53</v>
      </c>
      <c r="AV714" s="86" t="s">
        <v>53</v>
      </c>
      <c r="AW714" s="86" t="s">
        <v>63</v>
      </c>
      <c r="AX714" s="86" t="s">
        <v>12</v>
      </c>
      <c r="AY714" s="86" t="s">
        <v>93</v>
      </c>
    </row>
    <row r="715" spans="2:64" s="5" customFormat="1" ht="15.75" customHeight="1">
      <c r="B715" s="18"/>
      <c r="C715" s="97" t="s">
        <v>22</v>
      </c>
      <c r="D715" s="97" t="s">
        <v>123</v>
      </c>
      <c r="E715" s="98" t="s">
        <v>513</v>
      </c>
      <c r="F715" s="142" t="s">
        <v>514</v>
      </c>
      <c r="G715" s="143"/>
      <c r="H715" s="143"/>
      <c r="I715" s="143"/>
      <c r="J715" s="99" t="s">
        <v>145</v>
      </c>
      <c r="K715" s="100">
        <v>1</v>
      </c>
      <c r="L715" s="144"/>
      <c r="M715" s="143"/>
      <c r="N715" s="144">
        <f>ROUND($L$715*$K$715,2)</f>
        <v>0</v>
      </c>
      <c r="O715" s="134"/>
      <c r="P715" s="134"/>
      <c r="Q715" s="134"/>
      <c r="R715" s="19"/>
      <c r="T715" s="76"/>
      <c r="U715" s="22" t="s">
        <v>38</v>
      </c>
      <c r="V715" s="77">
        <v>0</v>
      </c>
      <c r="W715" s="77">
        <f>$V$715*$K$715</f>
        <v>0</v>
      </c>
      <c r="X715" s="77">
        <v>0</v>
      </c>
      <c r="Y715" s="77">
        <f>$X$715*$K$715</f>
        <v>0</v>
      </c>
      <c r="Z715" s="77">
        <v>0</v>
      </c>
      <c r="AA715" s="78">
        <f>$Z$715*$K$715</f>
        <v>0</v>
      </c>
      <c r="AR715" s="5" t="s">
        <v>226</v>
      </c>
      <c r="AT715" s="5" t="s">
        <v>123</v>
      </c>
      <c r="AU715" s="5" t="s">
        <v>53</v>
      </c>
      <c r="AY715" s="5" t="s">
        <v>93</v>
      </c>
      <c r="BE715" s="79">
        <f>IF($U$715="základní",$N$715,0)</f>
        <v>0</v>
      </c>
      <c r="BF715" s="79">
        <f>IF($U$715="snížená",$N$715,0)</f>
        <v>0</v>
      </c>
      <c r="BG715" s="79">
        <f>IF($U$715="zákl. přenesená",$N$715,0)</f>
        <v>0</v>
      </c>
      <c r="BH715" s="79">
        <f>IF($U$715="sníž. přenesená",$N$715,0)</f>
        <v>0</v>
      </c>
      <c r="BI715" s="79">
        <f>IF($U$715="nulová",$N$715,0)</f>
        <v>0</v>
      </c>
      <c r="BJ715" s="5" t="s">
        <v>12</v>
      </c>
      <c r="BK715" s="79">
        <f>ROUND($L$715*$K$715,2)</f>
        <v>0</v>
      </c>
      <c r="BL715" s="5" t="s">
        <v>221</v>
      </c>
    </row>
    <row r="716" spans="2:51" s="5" customFormat="1" ht="15.75" customHeight="1">
      <c r="B716" s="80"/>
      <c r="E716" s="81"/>
      <c r="F716" s="136" t="s">
        <v>207</v>
      </c>
      <c r="G716" s="137"/>
      <c r="H716" s="137"/>
      <c r="I716" s="137"/>
      <c r="K716" s="81"/>
      <c r="R716" s="82"/>
      <c r="T716" s="83"/>
      <c r="AA716" s="84"/>
      <c r="AT716" s="81" t="s">
        <v>100</v>
      </c>
      <c r="AU716" s="81" t="s">
        <v>53</v>
      </c>
      <c r="AV716" s="81" t="s">
        <v>12</v>
      </c>
      <c r="AW716" s="81" t="s">
        <v>63</v>
      </c>
      <c r="AX716" s="81" t="s">
        <v>49</v>
      </c>
      <c r="AY716" s="81" t="s">
        <v>93</v>
      </c>
    </row>
    <row r="717" spans="2:51" s="5" customFormat="1" ht="15.75" customHeight="1">
      <c r="B717" s="80"/>
      <c r="E717" s="81"/>
      <c r="F717" s="136" t="s">
        <v>509</v>
      </c>
      <c r="G717" s="137"/>
      <c r="H717" s="137"/>
      <c r="I717" s="137"/>
      <c r="K717" s="81"/>
      <c r="R717" s="82"/>
      <c r="T717" s="83"/>
      <c r="AA717" s="84"/>
      <c r="AT717" s="81" t="s">
        <v>100</v>
      </c>
      <c r="AU717" s="81" t="s">
        <v>53</v>
      </c>
      <c r="AV717" s="81" t="s">
        <v>12</v>
      </c>
      <c r="AW717" s="81" t="s">
        <v>63</v>
      </c>
      <c r="AX717" s="81" t="s">
        <v>49</v>
      </c>
      <c r="AY717" s="81" t="s">
        <v>93</v>
      </c>
    </row>
    <row r="718" spans="2:51" s="5" customFormat="1" ht="15.75" customHeight="1">
      <c r="B718" s="85"/>
      <c r="E718" s="86"/>
      <c r="F718" s="138" t="s">
        <v>12</v>
      </c>
      <c r="G718" s="139"/>
      <c r="H718" s="139"/>
      <c r="I718" s="139"/>
      <c r="K718" s="87">
        <v>1</v>
      </c>
      <c r="R718" s="88"/>
      <c r="T718" s="89"/>
      <c r="AA718" s="90"/>
      <c r="AT718" s="86" t="s">
        <v>100</v>
      </c>
      <c r="AU718" s="86" t="s">
        <v>53</v>
      </c>
      <c r="AV718" s="86" t="s">
        <v>53</v>
      </c>
      <c r="AW718" s="86" t="s">
        <v>63</v>
      </c>
      <c r="AX718" s="86" t="s">
        <v>12</v>
      </c>
      <c r="AY718" s="86" t="s">
        <v>93</v>
      </c>
    </row>
    <row r="719" spans="2:64" s="5" customFormat="1" ht="15.75" customHeight="1">
      <c r="B719" s="18"/>
      <c r="C719" s="97" t="s">
        <v>515</v>
      </c>
      <c r="D719" s="97" t="s">
        <v>123</v>
      </c>
      <c r="E719" s="98" t="s">
        <v>516</v>
      </c>
      <c r="F719" s="142" t="s">
        <v>517</v>
      </c>
      <c r="G719" s="143"/>
      <c r="H719" s="143"/>
      <c r="I719" s="143"/>
      <c r="J719" s="99" t="s">
        <v>145</v>
      </c>
      <c r="K719" s="100">
        <v>1</v>
      </c>
      <c r="L719" s="144"/>
      <c r="M719" s="143"/>
      <c r="N719" s="144">
        <f>ROUND($L$719*$K$719,2)</f>
        <v>0</v>
      </c>
      <c r="O719" s="134"/>
      <c r="P719" s="134"/>
      <c r="Q719" s="134"/>
      <c r="R719" s="19"/>
      <c r="T719" s="76"/>
      <c r="U719" s="22" t="s">
        <v>38</v>
      </c>
      <c r="V719" s="77">
        <v>0</v>
      </c>
      <c r="W719" s="77">
        <f>$V$719*$K$719</f>
        <v>0</v>
      </c>
      <c r="X719" s="77">
        <v>0</v>
      </c>
      <c r="Y719" s="77">
        <f>$X$719*$K$719</f>
        <v>0</v>
      </c>
      <c r="Z719" s="77">
        <v>0</v>
      </c>
      <c r="AA719" s="78">
        <f>$Z$719*$K$719</f>
        <v>0</v>
      </c>
      <c r="AR719" s="5" t="s">
        <v>226</v>
      </c>
      <c r="AT719" s="5" t="s">
        <v>123</v>
      </c>
      <c r="AU719" s="5" t="s">
        <v>53</v>
      </c>
      <c r="AY719" s="5" t="s">
        <v>93</v>
      </c>
      <c r="BE719" s="79">
        <f>IF($U$719="základní",$N$719,0)</f>
        <v>0</v>
      </c>
      <c r="BF719" s="79">
        <f>IF($U$719="snížená",$N$719,0)</f>
        <v>0</v>
      </c>
      <c r="BG719" s="79">
        <f>IF($U$719="zákl. přenesená",$N$719,0)</f>
        <v>0</v>
      </c>
      <c r="BH719" s="79">
        <f>IF($U$719="sníž. přenesená",$N$719,0)</f>
        <v>0</v>
      </c>
      <c r="BI719" s="79">
        <f>IF($U$719="nulová",$N$719,0)</f>
        <v>0</v>
      </c>
      <c r="BJ719" s="5" t="s">
        <v>12</v>
      </c>
      <c r="BK719" s="79">
        <f>ROUND($L$719*$K$719,2)</f>
        <v>0</v>
      </c>
      <c r="BL719" s="5" t="s">
        <v>221</v>
      </c>
    </row>
    <row r="720" spans="2:51" s="5" customFormat="1" ht="15.75" customHeight="1">
      <c r="B720" s="80"/>
      <c r="E720" s="81"/>
      <c r="F720" s="136" t="s">
        <v>207</v>
      </c>
      <c r="G720" s="137"/>
      <c r="H720" s="137"/>
      <c r="I720" s="137"/>
      <c r="K720" s="81"/>
      <c r="R720" s="82"/>
      <c r="T720" s="83"/>
      <c r="AA720" s="84"/>
      <c r="AT720" s="81" t="s">
        <v>100</v>
      </c>
      <c r="AU720" s="81" t="s">
        <v>53</v>
      </c>
      <c r="AV720" s="81" t="s">
        <v>12</v>
      </c>
      <c r="AW720" s="81" t="s">
        <v>63</v>
      </c>
      <c r="AX720" s="81" t="s">
        <v>49</v>
      </c>
      <c r="AY720" s="81" t="s">
        <v>93</v>
      </c>
    </row>
    <row r="721" spans="2:51" s="5" customFormat="1" ht="15.75" customHeight="1">
      <c r="B721" s="80"/>
      <c r="E721" s="81"/>
      <c r="F721" s="136" t="s">
        <v>509</v>
      </c>
      <c r="G721" s="137"/>
      <c r="H721" s="137"/>
      <c r="I721" s="137"/>
      <c r="K721" s="81"/>
      <c r="R721" s="82"/>
      <c r="T721" s="83"/>
      <c r="AA721" s="84"/>
      <c r="AT721" s="81" t="s">
        <v>100</v>
      </c>
      <c r="AU721" s="81" t="s">
        <v>53</v>
      </c>
      <c r="AV721" s="81" t="s">
        <v>12</v>
      </c>
      <c r="AW721" s="81" t="s">
        <v>63</v>
      </c>
      <c r="AX721" s="81" t="s">
        <v>49</v>
      </c>
      <c r="AY721" s="81" t="s">
        <v>93</v>
      </c>
    </row>
    <row r="722" spans="2:51" s="5" customFormat="1" ht="15.75" customHeight="1">
      <c r="B722" s="85"/>
      <c r="E722" s="86"/>
      <c r="F722" s="138" t="s">
        <v>12</v>
      </c>
      <c r="G722" s="139"/>
      <c r="H722" s="139"/>
      <c r="I722" s="139"/>
      <c r="K722" s="87">
        <v>1</v>
      </c>
      <c r="R722" s="88"/>
      <c r="T722" s="89"/>
      <c r="AA722" s="90"/>
      <c r="AT722" s="86" t="s">
        <v>100</v>
      </c>
      <c r="AU722" s="86" t="s">
        <v>53</v>
      </c>
      <c r="AV722" s="86" t="s">
        <v>53</v>
      </c>
      <c r="AW722" s="86" t="s">
        <v>63</v>
      </c>
      <c r="AX722" s="86" t="s">
        <v>12</v>
      </c>
      <c r="AY722" s="86" t="s">
        <v>93</v>
      </c>
    </row>
    <row r="723" spans="2:64" s="5" customFormat="1" ht="27" customHeight="1">
      <c r="B723" s="18"/>
      <c r="C723" s="97" t="s">
        <v>518</v>
      </c>
      <c r="D723" s="97" t="s">
        <v>123</v>
      </c>
      <c r="E723" s="98" t="s">
        <v>519</v>
      </c>
      <c r="F723" s="142" t="s">
        <v>520</v>
      </c>
      <c r="G723" s="143"/>
      <c r="H723" s="143"/>
      <c r="I723" s="143"/>
      <c r="J723" s="99" t="s">
        <v>145</v>
      </c>
      <c r="K723" s="100">
        <v>1</v>
      </c>
      <c r="L723" s="144"/>
      <c r="M723" s="143"/>
      <c r="N723" s="144">
        <f>ROUND($L$723*$K$723,2)</f>
        <v>0</v>
      </c>
      <c r="O723" s="134"/>
      <c r="P723" s="134"/>
      <c r="Q723" s="134"/>
      <c r="R723" s="19"/>
      <c r="T723" s="76"/>
      <c r="U723" s="22" t="s">
        <v>38</v>
      </c>
      <c r="V723" s="77">
        <v>0</v>
      </c>
      <c r="W723" s="77">
        <f>$V$723*$K$723</f>
        <v>0</v>
      </c>
      <c r="X723" s="77">
        <v>0</v>
      </c>
      <c r="Y723" s="77">
        <f>$X$723*$K$723</f>
        <v>0</v>
      </c>
      <c r="Z723" s="77">
        <v>0</v>
      </c>
      <c r="AA723" s="78">
        <f>$Z$723*$K$723</f>
        <v>0</v>
      </c>
      <c r="AR723" s="5" t="s">
        <v>226</v>
      </c>
      <c r="AT723" s="5" t="s">
        <v>123</v>
      </c>
      <c r="AU723" s="5" t="s">
        <v>53</v>
      </c>
      <c r="AY723" s="5" t="s">
        <v>93</v>
      </c>
      <c r="BE723" s="79">
        <f>IF($U$723="základní",$N$723,0)</f>
        <v>0</v>
      </c>
      <c r="BF723" s="79">
        <f>IF($U$723="snížená",$N$723,0)</f>
        <v>0</v>
      </c>
      <c r="BG723" s="79">
        <f>IF($U$723="zákl. přenesená",$N$723,0)</f>
        <v>0</v>
      </c>
      <c r="BH723" s="79">
        <f>IF($U$723="sníž. přenesená",$N$723,0)</f>
        <v>0</v>
      </c>
      <c r="BI723" s="79">
        <f>IF($U$723="nulová",$N$723,0)</f>
        <v>0</v>
      </c>
      <c r="BJ723" s="5" t="s">
        <v>12</v>
      </c>
      <c r="BK723" s="79">
        <f>ROUND($L$723*$K$723,2)</f>
        <v>0</v>
      </c>
      <c r="BL723" s="5" t="s">
        <v>221</v>
      </c>
    </row>
    <row r="724" spans="2:51" s="5" customFormat="1" ht="15.75" customHeight="1">
      <c r="B724" s="80"/>
      <c r="E724" s="81"/>
      <c r="F724" s="136" t="s">
        <v>521</v>
      </c>
      <c r="G724" s="137"/>
      <c r="H724" s="137"/>
      <c r="I724" s="137"/>
      <c r="K724" s="81"/>
      <c r="R724" s="82"/>
      <c r="T724" s="83"/>
      <c r="AA724" s="84"/>
      <c r="AT724" s="81" t="s">
        <v>100</v>
      </c>
      <c r="AU724" s="81" t="s">
        <v>53</v>
      </c>
      <c r="AV724" s="81" t="s">
        <v>12</v>
      </c>
      <c r="AW724" s="81" t="s">
        <v>63</v>
      </c>
      <c r="AX724" s="81" t="s">
        <v>49</v>
      </c>
      <c r="AY724" s="81" t="s">
        <v>93</v>
      </c>
    </row>
    <row r="725" spans="2:51" s="5" customFormat="1" ht="15.75" customHeight="1">
      <c r="B725" s="85"/>
      <c r="E725" s="86"/>
      <c r="F725" s="138" t="s">
        <v>12</v>
      </c>
      <c r="G725" s="139"/>
      <c r="H725" s="139"/>
      <c r="I725" s="139"/>
      <c r="K725" s="87">
        <v>1</v>
      </c>
      <c r="R725" s="88"/>
      <c r="T725" s="89"/>
      <c r="AA725" s="90"/>
      <c r="AT725" s="86" t="s">
        <v>100</v>
      </c>
      <c r="AU725" s="86" t="s">
        <v>53</v>
      </c>
      <c r="AV725" s="86" t="s">
        <v>53</v>
      </c>
      <c r="AW725" s="86" t="s">
        <v>63</v>
      </c>
      <c r="AX725" s="86" t="s">
        <v>12</v>
      </c>
      <c r="AY725" s="86" t="s">
        <v>93</v>
      </c>
    </row>
    <row r="726" spans="2:64" s="5" customFormat="1" ht="27" customHeight="1">
      <c r="B726" s="18"/>
      <c r="C726" s="72" t="s">
        <v>522</v>
      </c>
      <c r="D726" s="72" t="s">
        <v>94</v>
      </c>
      <c r="E726" s="73" t="s">
        <v>523</v>
      </c>
      <c r="F726" s="133" t="s">
        <v>524</v>
      </c>
      <c r="G726" s="134"/>
      <c r="H726" s="134"/>
      <c r="I726" s="134"/>
      <c r="J726" s="74" t="s">
        <v>145</v>
      </c>
      <c r="K726" s="75">
        <v>1</v>
      </c>
      <c r="L726" s="135"/>
      <c r="M726" s="134"/>
      <c r="N726" s="135">
        <f>ROUND($L$726*$K$726,2)</f>
        <v>0</v>
      </c>
      <c r="O726" s="134"/>
      <c r="P726" s="134"/>
      <c r="Q726" s="134"/>
      <c r="R726" s="19"/>
      <c r="T726" s="76"/>
      <c r="U726" s="22" t="s">
        <v>38</v>
      </c>
      <c r="V726" s="77">
        <v>66.457</v>
      </c>
      <c r="W726" s="77">
        <f>$V$726*$K$726</f>
        <v>66.457</v>
      </c>
      <c r="X726" s="77">
        <v>0.02137</v>
      </c>
      <c r="Y726" s="77">
        <f>$X$726*$K$726</f>
        <v>0.02137</v>
      </c>
      <c r="Z726" s="77">
        <v>0</v>
      </c>
      <c r="AA726" s="78">
        <f>$Z$726*$K$726</f>
        <v>0</v>
      </c>
      <c r="AR726" s="5" t="s">
        <v>221</v>
      </c>
      <c r="AT726" s="5" t="s">
        <v>94</v>
      </c>
      <c r="AU726" s="5" t="s">
        <v>53</v>
      </c>
      <c r="AY726" s="5" t="s">
        <v>93</v>
      </c>
      <c r="BE726" s="79">
        <f>IF($U$726="základní",$N$726,0)</f>
        <v>0</v>
      </c>
      <c r="BF726" s="79">
        <f>IF($U$726="snížená",$N$726,0)</f>
        <v>0</v>
      </c>
      <c r="BG726" s="79">
        <f>IF($U$726="zákl. přenesená",$N$726,0)</f>
        <v>0</v>
      </c>
      <c r="BH726" s="79">
        <f>IF($U$726="sníž. přenesená",$N$726,0)</f>
        <v>0</v>
      </c>
      <c r="BI726" s="79">
        <f>IF($U$726="nulová",$N$726,0)</f>
        <v>0</v>
      </c>
      <c r="BJ726" s="5" t="s">
        <v>12</v>
      </c>
      <c r="BK726" s="79">
        <f>ROUND($L$726*$K$726,2)</f>
        <v>0</v>
      </c>
      <c r="BL726" s="5" t="s">
        <v>221</v>
      </c>
    </row>
    <row r="727" spans="2:51" s="5" customFormat="1" ht="27" customHeight="1">
      <c r="B727" s="80"/>
      <c r="E727" s="81"/>
      <c r="F727" s="136" t="s">
        <v>436</v>
      </c>
      <c r="G727" s="137"/>
      <c r="H727" s="137"/>
      <c r="I727" s="137"/>
      <c r="K727" s="81"/>
      <c r="R727" s="82"/>
      <c r="T727" s="83"/>
      <c r="AA727" s="84"/>
      <c r="AT727" s="81" t="s">
        <v>100</v>
      </c>
      <c r="AU727" s="81" t="s">
        <v>53</v>
      </c>
      <c r="AV727" s="81" t="s">
        <v>12</v>
      </c>
      <c r="AW727" s="81" t="s">
        <v>63</v>
      </c>
      <c r="AX727" s="81" t="s">
        <v>49</v>
      </c>
      <c r="AY727" s="81" t="s">
        <v>93</v>
      </c>
    </row>
    <row r="728" spans="2:51" s="5" customFormat="1" ht="15.75" customHeight="1">
      <c r="B728" s="80"/>
      <c r="E728" s="81"/>
      <c r="F728" s="136" t="s">
        <v>391</v>
      </c>
      <c r="G728" s="137"/>
      <c r="H728" s="137"/>
      <c r="I728" s="137"/>
      <c r="K728" s="81"/>
      <c r="R728" s="82"/>
      <c r="T728" s="83"/>
      <c r="AA728" s="84"/>
      <c r="AT728" s="81" t="s">
        <v>100</v>
      </c>
      <c r="AU728" s="81" t="s">
        <v>53</v>
      </c>
      <c r="AV728" s="81" t="s">
        <v>12</v>
      </c>
      <c r="AW728" s="81" t="s">
        <v>63</v>
      </c>
      <c r="AX728" s="81" t="s">
        <v>49</v>
      </c>
      <c r="AY728" s="81" t="s">
        <v>93</v>
      </c>
    </row>
    <row r="729" spans="2:51" s="5" customFormat="1" ht="15.75" customHeight="1">
      <c r="B729" s="85"/>
      <c r="E729" s="86"/>
      <c r="F729" s="138" t="s">
        <v>12</v>
      </c>
      <c r="G729" s="139"/>
      <c r="H729" s="139"/>
      <c r="I729" s="139"/>
      <c r="K729" s="87">
        <v>1</v>
      </c>
      <c r="R729" s="88"/>
      <c r="T729" s="89"/>
      <c r="AA729" s="90"/>
      <c r="AT729" s="86" t="s">
        <v>100</v>
      </c>
      <c r="AU729" s="86" t="s">
        <v>53</v>
      </c>
      <c r="AV729" s="86" t="s">
        <v>53</v>
      </c>
      <c r="AW729" s="86" t="s">
        <v>63</v>
      </c>
      <c r="AX729" s="86" t="s">
        <v>12</v>
      </c>
      <c r="AY729" s="86" t="s">
        <v>93</v>
      </c>
    </row>
    <row r="730" spans="2:64" s="5" customFormat="1" ht="27" customHeight="1">
      <c r="B730" s="18"/>
      <c r="C730" s="72" t="s">
        <v>525</v>
      </c>
      <c r="D730" s="72" t="s">
        <v>94</v>
      </c>
      <c r="E730" s="73" t="s">
        <v>526</v>
      </c>
      <c r="F730" s="133" t="s">
        <v>527</v>
      </c>
      <c r="G730" s="134"/>
      <c r="H730" s="134"/>
      <c r="I730" s="134"/>
      <c r="J730" s="74" t="s">
        <v>145</v>
      </c>
      <c r="K730" s="75">
        <v>1</v>
      </c>
      <c r="L730" s="135"/>
      <c r="M730" s="134"/>
      <c r="N730" s="135">
        <f>ROUND($L$730*$K$730,2)</f>
        <v>0</v>
      </c>
      <c r="O730" s="134"/>
      <c r="P730" s="134"/>
      <c r="Q730" s="134"/>
      <c r="R730" s="19"/>
      <c r="T730" s="76"/>
      <c r="U730" s="22" t="s">
        <v>38</v>
      </c>
      <c r="V730" s="77">
        <v>9.788</v>
      </c>
      <c r="W730" s="77">
        <f>$V$730*$K$730</f>
        <v>9.788</v>
      </c>
      <c r="X730" s="77">
        <v>0.00315</v>
      </c>
      <c r="Y730" s="77">
        <f>$X$730*$K$730</f>
        <v>0.00315</v>
      </c>
      <c r="Z730" s="77">
        <v>0</v>
      </c>
      <c r="AA730" s="78">
        <f>$Z$730*$K$730</f>
        <v>0</v>
      </c>
      <c r="AR730" s="5" t="s">
        <v>221</v>
      </c>
      <c r="AT730" s="5" t="s">
        <v>94</v>
      </c>
      <c r="AU730" s="5" t="s">
        <v>53</v>
      </c>
      <c r="AY730" s="5" t="s">
        <v>93</v>
      </c>
      <c r="BE730" s="79">
        <f>IF($U$730="základní",$N$730,0)</f>
        <v>0</v>
      </c>
      <c r="BF730" s="79">
        <f>IF($U$730="snížená",$N$730,0)</f>
        <v>0</v>
      </c>
      <c r="BG730" s="79">
        <f>IF($U$730="zákl. přenesená",$N$730,0)</f>
        <v>0</v>
      </c>
      <c r="BH730" s="79">
        <f>IF($U$730="sníž. přenesená",$N$730,0)</f>
        <v>0</v>
      </c>
      <c r="BI730" s="79">
        <f>IF($U$730="nulová",$N$730,0)</f>
        <v>0</v>
      </c>
      <c r="BJ730" s="5" t="s">
        <v>12</v>
      </c>
      <c r="BK730" s="79">
        <f>ROUND($L$730*$K$730,2)</f>
        <v>0</v>
      </c>
      <c r="BL730" s="5" t="s">
        <v>221</v>
      </c>
    </row>
    <row r="731" spans="2:51" s="5" customFormat="1" ht="15.75" customHeight="1">
      <c r="B731" s="80"/>
      <c r="E731" s="81"/>
      <c r="F731" s="136" t="s">
        <v>207</v>
      </c>
      <c r="G731" s="137"/>
      <c r="H731" s="137"/>
      <c r="I731" s="137"/>
      <c r="K731" s="81"/>
      <c r="R731" s="82"/>
      <c r="T731" s="83"/>
      <c r="AA731" s="84"/>
      <c r="AT731" s="81" t="s">
        <v>100</v>
      </c>
      <c r="AU731" s="81" t="s">
        <v>53</v>
      </c>
      <c r="AV731" s="81" t="s">
        <v>12</v>
      </c>
      <c r="AW731" s="81" t="s">
        <v>63</v>
      </c>
      <c r="AX731" s="81" t="s">
        <v>49</v>
      </c>
      <c r="AY731" s="81" t="s">
        <v>93</v>
      </c>
    </row>
    <row r="732" spans="2:51" s="5" customFormat="1" ht="15.75" customHeight="1">
      <c r="B732" s="80"/>
      <c r="E732" s="81"/>
      <c r="F732" s="136" t="s">
        <v>393</v>
      </c>
      <c r="G732" s="137"/>
      <c r="H732" s="137"/>
      <c r="I732" s="137"/>
      <c r="K732" s="81"/>
      <c r="R732" s="82"/>
      <c r="T732" s="83"/>
      <c r="AA732" s="84"/>
      <c r="AT732" s="81" t="s">
        <v>100</v>
      </c>
      <c r="AU732" s="81" t="s">
        <v>53</v>
      </c>
      <c r="AV732" s="81" t="s">
        <v>12</v>
      </c>
      <c r="AW732" s="81" t="s">
        <v>63</v>
      </c>
      <c r="AX732" s="81" t="s">
        <v>49</v>
      </c>
      <c r="AY732" s="81" t="s">
        <v>93</v>
      </c>
    </row>
    <row r="733" spans="2:51" s="5" customFormat="1" ht="15.75" customHeight="1">
      <c r="B733" s="85"/>
      <c r="E733" s="86"/>
      <c r="F733" s="138" t="s">
        <v>12</v>
      </c>
      <c r="G733" s="139"/>
      <c r="H733" s="139"/>
      <c r="I733" s="139"/>
      <c r="K733" s="87">
        <v>1</v>
      </c>
      <c r="R733" s="88"/>
      <c r="T733" s="89"/>
      <c r="AA733" s="90"/>
      <c r="AT733" s="86" t="s">
        <v>100</v>
      </c>
      <c r="AU733" s="86" t="s">
        <v>53</v>
      </c>
      <c r="AV733" s="86" t="s">
        <v>53</v>
      </c>
      <c r="AW733" s="86" t="s">
        <v>63</v>
      </c>
      <c r="AX733" s="86" t="s">
        <v>12</v>
      </c>
      <c r="AY733" s="86" t="s">
        <v>93</v>
      </c>
    </row>
    <row r="734" spans="2:64" s="5" customFormat="1" ht="27" customHeight="1">
      <c r="B734" s="18"/>
      <c r="C734" s="72" t="s">
        <v>528</v>
      </c>
      <c r="D734" s="72" t="s">
        <v>94</v>
      </c>
      <c r="E734" s="73" t="s">
        <v>529</v>
      </c>
      <c r="F734" s="133" t="s">
        <v>530</v>
      </c>
      <c r="G734" s="134"/>
      <c r="H734" s="134"/>
      <c r="I734" s="134"/>
      <c r="J734" s="74" t="s">
        <v>145</v>
      </c>
      <c r="K734" s="75">
        <v>2</v>
      </c>
      <c r="L734" s="135"/>
      <c r="M734" s="134"/>
      <c r="N734" s="135">
        <f>ROUND($L$734*$K$734,2)</f>
        <v>0</v>
      </c>
      <c r="O734" s="134"/>
      <c r="P734" s="134"/>
      <c r="Q734" s="134"/>
      <c r="R734" s="19"/>
      <c r="T734" s="76"/>
      <c r="U734" s="22" t="s">
        <v>38</v>
      </c>
      <c r="V734" s="77">
        <v>4.92</v>
      </c>
      <c r="W734" s="77">
        <f>$V$734*$K$734</f>
        <v>9.84</v>
      </c>
      <c r="X734" s="77">
        <v>0.00158</v>
      </c>
      <c r="Y734" s="77">
        <f>$X$734*$K$734</f>
        <v>0.00316</v>
      </c>
      <c r="Z734" s="77">
        <v>0</v>
      </c>
      <c r="AA734" s="78">
        <f>$Z$734*$K$734</f>
        <v>0</v>
      </c>
      <c r="AR734" s="5" t="s">
        <v>221</v>
      </c>
      <c r="AT734" s="5" t="s">
        <v>94</v>
      </c>
      <c r="AU734" s="5" t="s">
        <v>53</v>
      </c>
      <c r="AY734" s="5" t="s">
        <v>93</v>
      </c>
      <c r="BE734" s="79">
        <f>IF($U$734="základní",$N$734,0)</f>
        <v>0</v>
      </c>
      <c r="BF734" s="79">
        <f>IF($U$734="snížená",$N$734,0)</f>
        <v>0</v>
      </c>
      <c r="BG734" s="79">
        <f>IF($U$734="zákl. přenesená",$N$734,0)</f>
        <v>0</v>
      </c>
      <c r="BH734" s="79">
        <f>IF($U$734="sníž. přenesená",$N$734,0)</f>
        <v>0</v>
      </c>
      <c r="BI734" s="79">
        <f>IF($U$734="nulová",$N$734,0)</f>
        <v>0</v>
      </c>
      <c r="BJ734" s="5" t="s">
        <v>12</v>
      </c>
      <c r="BK734" s="79">
        <f>ROUND($L$734*$K$734,2)</f>
        <v>0</v>
      </c>
      <c r="BL734" s="5" t="s">
        <v>221</v>
      </c>
    </row>
    <row r="735" spans="2:51" s="5" customFormat="1" ht="15.75" customHeight="1">
      <c r="B735" s="80"/>
      <c r="E735" s="81"/>
      <c r="F735" s="136" t="s">
        <v>207</v>
      </c>
      <c r="G735" s="137"/>
      <c r="H735" s="137"/>
      <c r="I735" s="137"/>
      <c r="K735" s="81"/>
      <c r="R735" s="82"/>
      <c r="T735" s="83"/>
      <c r="AA735" s="84"/>
      <c r="AT735" s="81" t="s">
        <v>100</v>
      </c>
      <c r="AU735" s="81" t="s">
        <v>53</v>
      </c>
      <c r="AV735" s="81" t="s">
        <v>12</v>
      </c>
      <c r="AW735" s="81" t="s">
        <v>63</v>
      </c>
      <c r="AX735" s="81" t="s">
        <v>49</v>
      </c>
      <c r="AY735" s="81" t="s">
        <v>93</v>
      </c>
    </row>
    <row r="736" spans="2:51" s="5" customFormat="1" ht="15.75" customHeight="1">
      <c r="B736" s="80"/>
      <c r="E736" s="81"/>
      <c r="F736" s="136" t="s">
        <v>391</v>
      </c>
      <c r="G736" s="137"/>
      <c r="H736" s="137"/>
      <c r="I736" s="137"/>
      <c r="K736" s="81"/>
      <c r="R736" s="82"/>
      <c r="T736" s="83"/>
      <c r="AA736" s="84"/>
      <c r="AT736" s="81" t="s">
        <v>100</v>
      </c>
      <c r="AU736" s="81" t="s">
        <v>53</v>
      </c>
      <c r="AV736" s="81" t="s">
        <v>12</v>
      </c>
      <c r="AW736" s="81" t="s">
        <v>63</v>
      </c>
      <c r="AX736" s="81" t="s">
        <v>49</v>
      </c>
      <c r="AY736" s="81" t="s">
        <v>93</v>
      </c>
    </row>
    <row r="737" spans="2:51" s="5" customFormat="1" ht="15.75" customHeight="1">
      <c r="B737" s="85"/>
      <c r="E737" s="86"/>
      <c r="F737" s="138" t="s">
        <v>12</v>
      </c>
      <c r="G737" s="139"/>
      <c r="H737" s="139"/>
      <c r="I737" s="139"/>
      <c r="K737" s="87">
        <v>1</v>
      </c>
      <c r="R737" s="88"/>
      <c r="T737" s="89"/>
      <c r="AA737" s="90"/>
      <c r="AT737" s="86" t="s">
        <v>100</v>
      </c>
      <c r="AU737" s="86" t="s">
        <v>53</v>
      </c>
      <c r="AV737" s="86" t="s">
        <v>53</v>
      </c>
      <c r="AW737" s="86" t="s">
        <v>63</v>
      </c>
      <c r="AX737" s="86" t="s">
        <v>49</v>
      </c>
      <c r="AY737" s="86" t="s">
        <v>93</v>
      </c>
    </row>
    <row r="738" spans="2:51" s="5" customFormat="1" ht="15.75" customHeight="1">
      <c r="B738" s="80"/>
      <c r="E738" s="81"/>
      <c r="F738" s="136" t="s">
        <v>393</v>
      </c>
      <c r="G738" s="137"/>
      <c r="H738" s="137"/>
      <c r="I738" s="137"/>
      <c r="K738" s="81"/>
      <c r="R738" s="82"/>
      <c r="T738" s="83"/>
      <c r="AA738" s="84"/>
      <c r="AT738" s="81" t="s">
        <v>100</v>
      </c>
      <c r="AU738" s="81" t="s">
        <v>53</v>
      </c>
      <c r="AV738" s="81" t="s">
        <v>12</v>
      </c>
      <c r="AW738" s="81" t="s">
        <v>63</v>
      </c>
      <c r="AX738" s="81" t="s">
        <v>49</v>
      </c>
      <c r="AY738" s="81" t="s">
        <v>93</v>
      </c>
    </row>
    <row r="739" spans="2:51" s="5" customFormat="1" ht="15.75" customHeight="1">
      <c r="B739" s="85"/>
      <c r="E739" s="86"/>
      <c r="F739" s="138" t="s">
        <v>12</v>
      </c>
      <c r="G739" s="139"/>
      <c r="H739" s="139"/>
      <c r="I739" s="139"/>
      <c r="K739" s="87">
        <v>1</v>
      </c>
      <c r="R739" s="88"/>
      <c r="T739" s="89"/>
      <c r="AA739" s="90"/>
      <c r="AT739" s="86" t="s">
        <v>100</v>
      </c>
      <c r="AU739" s="86" t="s">
        <v>53</v>
      </c>
      <c r="AV739" s="86" t="s">
        <v>53</v>
      </c>
      <c r="AW739" s="86" t="s">
        <v>63</v>
      </c>
      <c r="AX739" s="86" t="s">
        <v>49</v>
      </c>
      <c r="AY739" s="86" t="s">
        <v>93</v>
      </c>
    </row>
    <row r="740" spans="2:51" s="5" customFormat="1" ht="15.75" customHeight="1">
      <c r="B740" s="91"/>
      <c r="E740" s="92"/>
      <c r="F740" s="140" t="s">
        <v>108</v>
      </c>
      <c r="G740" s="141"/>
      <c r="H740" s="141"/>
      <c r="I740" s="141"/>
      <c r="K740" s="93">
        <v>2</v>
      </c>
      <c r="R740" s="94"/>
      <c r="T740" s="95"/>
      <c r="AA740" s="96"/>
      <c r="AT740" s="92" t="s">
        <v>100</v>
      </c>
      <c r="AU740" s="92" t="s">
        <v>53</v>
      </c>
      <c r="AV740" s="92" t="s">
        <v>98</v>
      </c>
      <c r="AW740" s="92" t="s">
        <v>63</v>
      </c>
      <c r="AX740" s="92" t="s">
        <v>12</v>
      </c>
      <c r="AY740" s="92" t="s">
        <v>93</v>
      </c>
    </row>
    <row r="741" spans="2:64" s="5" customFormat="1" ht="27" customHeight="1">
      <c r="B741" s="18"/>
      <c r="C741" s="72" t="s">
        <v>531</v>
      </c>
      <c r="D741" s="72" t="s">
        <v>94</v>
      </c>
      <c r="E741" s="73" t="s">
        <v>532</v>
      </c>
      <c r="F741" s="133" t="s">
        <v>533</v>
      </c>
      <c r="G741" s="134"/>
      <c r="H741" s="134"/>
      <c r="I741" s="134"/>
      <c r="J741" s="74" t="s">
        <v>145</v>
      </c>
      <c r="K741" s="75">
        <v>1</v>
      </c>
      <c r="L741" s="135"/>
      <c r="M741" s="134"/>
      <c r="N741" s="135">
        <f>ROUND($L$741*$K$741,2)</f>
        <v>0</v>
      </c>
      <c r="O741" s="134"/>
      <c r="P741" s="134"/>
      <c r="Q741" s="134"/>
      <c r="R741" s="19"/>
      <c r="T741" s="76"/>
      <c r="U741" s="22" t="s">
        <v>38</v>
      </c>
      <c r="V741" s="77">
        <v>19.628</v>
      </c>
      <c r="W741" s="77">
        <f>$V$741*$K$741</f>
        <v>19.628</v>
      </c>
      <c r="X741" s="77">
        <v>0.00631</v>
      </c>
      <c r="Y741" s="77">
        <f>$X$741*$K$741</f>
        <v>0.00631</v>
      </c>
      <c r="Z741" s="77">
        <v>0</v>
      </c>
      <c r="AA741" s="78">
        <f>$Z$741*$K$741</f>
        <v>0</v>
      </c>
      <c r="AR741" s="5" t="s">
        <v>221</v>
      </c>
      <c r="AT741" s="5" t="s">
        <v>94</v>
      </c>
      <c r="AU741" s="5" t="s">
        <v>53</v>
      </c>
      <c r="AY741" s="5" t="s">
        <v>93</v>
      </c>
      <c r="BE741" s="79">
        <f>IF($U$741="základní",$N$741,0)</f>
        <v>0</v>
      </c>
      <c r="BF741" s="79">
        <f>IF($U$741="snížená",$N$741,0)</f>
        <v>0</v>
      </c>
      <c r="BG741" s="79">
        <f>IF($U$741="zákl. přenesená",$N$741,0)</f>
        <v>0</v>
      </c>
      <c r="BH741" s="79">
        <f>IF($U$741="sníž. přenesená",$N$741,0)</f>
        <v>0</v>
      </c>
      <c r="BI741" s="79">
        <f>IF($U$741="nulová",$N$741,0)</f>
        <v>0</v>
      </c>
      <c r="BJ741" s="5" t="s">
        <v>12</v>
      </c>
      <c r="BK741" s="79">
        <f>ROUND($L$741*$K$741,2)</f>
        <v>0</v>
      </c>
      <c r="BL741" s="5" t="s">
        <v>221</v>
      </c>
    </row>
    <row r="742" spans="2:51" s="5" customFormat="1" ht="15.75" customHeight="1">
      <c r="B742" s="80"/>
      <c r="E742" s="81"/>
      <c r="F742" s="136" t="s">
        <v>488</v>
      </c>
      <c r="G742" s="137"/>
      <c r="H742" s="137"/>
      <c r="I742" s="137"/>
      <c r="K742" s="81"/>
      <c r="R742" s="82"/>
      <c r="T742" s="83"/>
      <c r="AA742" s="84"/>
      <c r="AT742" s="81" t="s">
        <v>100</v>
      </c>
      <c r="AU742" s="81" t="s">
        <v>53</v>
      </c>
      <c r="AV742" s="81" t="s">
        <v>12</v>
      </c>
      <c r="AW742" s="81" t="s">
        <v>63</v>
      </c>
      <c r="AX742" s="81" t="s">
        <v>49</v>
      </c>
      <c r="AY742" s="81" t="s">
        <v>93</v>
      </c>
    </row>
    <row r="743" spans="2:51" s="5" customFormat="1" ht="15.75" customHeight="1">
      <c r="B743" s="80"/>
      <c r="E743" s="81"/>
      <c r="F743" s="136" t="s">
        <v>509</v>
      </c>
      <c r="G743" s="137"/>
      <c r="H743" s="137"/>
      <c r="I743" s="137"/>
      <c r="K743" s="81"/>
      <c r="R743" s="82"/>
      <c r="T743" s="83"/>
      <c r="AA743" s="84"/>
      <c r="AT743" s="81" t="s">
        <v>100</v>
      </c>
      <c r="AU743" s="81" t="s">
        <v>53</v>
      </c>
      <c r="AV743" s="81" t="s">
        <v>12</v>
      </c>
      <c r="AW743" s="81" t="s">
        <v>63</v>
      </c>
      <c r="AX743" s="81" t="s">
        <v>49</v>
      </c>
      <c r="AY743" s="81" t="s">
        <v>93</v>
      </c>
    </row>
    <row r="744" spans="2:51" s="5" customFormat="1" ht="15.75" customHeight="1">
      <c r="B744" s="85"/>
      <c r="E744" s="86"/>
      <c r="F744" s="138" t="s">
        <v>12</v>
      </c>
      <c r="G744" s="139"/>
      <c r="H744" s="139"/>
      <c r="I744" s="139"/>
      <c r="K744" s="87">
        <v>1</v>
      </c>
      <c r="R744" s="88"/>
      <c r="T744" s="89"/>
      <c r="AA744" s="90"/>
      <c r="AT744" s="86" t="s">
        <v>100</v>
      </c>
      <c r="AU744" s="86" t="s">
        <v>53</v>
      </c>
      <c r="AV744" s="86" t="s">
        <v>53</v>
      </c>
      <c r="AW744" s="86" t="s">
        <v>63</v>
      </c>
      <c r="AX744" s="86" t="s">
        <v>12</v>
      </c>
      <c r="AY744" s="86" t="s">
        <v>93</v>
      </c>
    </row>
    <row r="745" spans="2:64" s="5" customFormat="1" ht="39" customHeight="1">
      <c r="B745" s="18"/>
      <c r="C745" s="72" t="s">
        <v>534</v>
      </c>
      <c r="D745" s="72" t="s">
        <v>94</v>
      </c>
      <c r="E745" s="73" t="s">
        <v>535</v>
      </c>
      <c r="F745" s="133" t="s">
        <v>536</v>
      </c>
      <c r="G745" s="134"/>
      <c r="H745" s="134"/>
      <c r="I745" s="134"/>
      <c r="J745" s="74" t="s">
        <v>145</v>
      </c>
      <c r="K745" s="75">
        <v>1</v>
      </c>
      <c r="L745" s="135"/>
      <c r="M745" s="134"/>
      <c r="N745" s="135">
        <f>ROUND($L$745*$K$745,2)</f>
        <v>0</v>
      </c>
      <c r="O745" s="134"/>
      <c r="P745" s="134"/>
      <c r="Q745" s="134"/>
      <c r="R745" s="19"/>
      <c r="T745" s="76"/>
      <c r="U745" s="22" t="s">
        <v>38</v>
      </c>
      <c r="V745" s="77">
        <v>78.82</v>
      </c>
      <c r="W745" s="77">
        <f>$V$745*$K$745</f>
        <v>78.82</v>
      </c>
      <c r="X745" s="77">
        <v>0.02538</v>
      </c>
      <c r="Y745" s="77">
        <f>$X$745*$K$745</f>
        <v>0.02538</v>
      </c>
      <c r="Z745" s="77">
        <v>0</v>
      </c>
      <c r="AA745" s="78">
        <f>$Z$745*$K$745</f>
        <v>0</v>
      </c>
      <c r="AR745" s="5" t="s">
        <v>221</v>
      </c>
      <c r="AT745" s="5" t="s">
        <v>94</v>
      </c>
      <c r="AU745" s="5" t="s">
        <v>53</v>
      </c>
      <c r="AY745" s="5" t="s">
        <v>93</v>
      </c>
      <c r="BE745" s="79">
        <f>IF($U$745="základní",$N$745,0)</f>
        <v>0</v>
      </c>
      <c r="BF745" s="79">
        <f>IF($U$745="snížená",$N$745,0)</f>
        <v>0</v>
      </c>
      <c r="BG745" s="79">
        <f>IF($U$745="zákl. přenesená",$N$745,0)</f>
        <v>0</v>
      </c>
      <c r="BH745" s="79">
        <f>IF($U$745="sníž. přenesená",$N$745,0)</f>
        <v>0</v>
      </c>
      <c r="BI745" s="79">
        <f>IF($U$745="nulová",$N$745,0)</f>
        <v>0</v>
      </c>
      <c r="BJ745" s="5" t="s">
        <v>12</v>
      </c>
      <c r="BK745" s="79">
        <f>ROUND($L$745*$K$745,2)</f>
        <v>0</v>
      </c>
      <c r="BL745" s="5" t="s">
        <v>221</v>
      </c>
    </row>
    <row r="746" spans="2:51" s="5" customFormat="1" ht="15.75" customHeight="1">
      <c r="B746" s="80"/>
      <c r="E746" s="81"/>
      <c r="F746" s="136" t="s">
        <v>488</v>
      </c>
      <c r="G746" s="137"/>
      <c r="H746" s="137"/>
      <c r="I746" s="137"/>
      <c r="K746" s="81"/>
      <c r="R746" s="82"/>
      <c r="T746" s="83"/>
      <c r="AA746" s="84"/>
      <c r="AT746" s="81" t="s">
        <v>100</v>
      </c>
      <c r="AU746" s="81" t="s">
        <v>53</v>
      </c>
      <c r="AV746" s="81" t="s">
        <v>12</v>
      </c>
      <c r="AW746" s="81" t="s">
        <v>63</v>
      </c>
      <c r="AX746" s="81" t="s">
        <v>49</v>
      </c>
      <c r="AY746" s="81" t="s">
        <v>93</v>
      </c>
    </row>
    <row r="747" spans="2:51" s="5" customFormat="1" ht="15.75" customHeight="1">
      <c r="B747" s="80"/>
      <c r="E747" s="81"/>
      <c r="F747" s="136" t="s">
        <v>509</v>
      </c>
      <c r="G747" s="137"/>
      <c r="H747" s="137"/>
      <c r="I747" s="137"/>
      <c r="K747" s="81"/>
      <c r="R747" s="82"/>
      <c r="T747" s="83"/>
      <c r="AA747" s="84"/>
      <c r="AT747" s="81" t="s">
        <v>100</v>
      </c>
      <c r="AU747" s="81" t="s">
        <v>53</v>
      </c>
      <c r="AV747" s="81" t="s">
        <v>12</v>
      </c>
      <c r="AW747" s="81" t="s">
        <v>63</v>
      </c>
      <c r="AX747" s="81" t="s">
        <v>49</v>
      </c>
      <c r="AY747" s="81" t="s">
        <v>93</v>
      </c>
    </row>
    <row r="748" spans="2:51" s="5" customFormat="1" ht="15.75" customHeight="1">
      <c r="B748" s="85"/>
      <c r="E748" s="86"/>
      <c r="F748" s="138" t="s">
        <v>12</v>
      </c>
      <c r="G748" s="139"/>
      <c r="H748" s="139"/>
      <c r="I748" s="139"/>
      <c r="K748" s="87">
        <v>1</v>
      </c>
      <c r="R748" s="88"/>
      <c r="T748" s="89"/>
      <c r="AA748" s="90"/>
      <c r="AT748" s="86" t="s">
        <v>100</v>
      </c>
      <c r="AU748" s="86" t="s">
        <v>53</v>
      </c>
      <c r="AV748" s="86" t="s">
        <v>53</v>
      </c>
      <c r="AW748" s="86" t="s">
        <v>63</v>
      </c>
      <c r="AX748" s="86" t="s">
        <v>12</v>
      </c>
      <c r="AY748" s="86" t="s">
        <v>93</v>
      </c>
    </row>
    <row r="749" spans="2:64" s="5" customFormat="1" ht="27" customHeight="1">
      <c r="B749" s="18"/>
      <c r="C749" s="72" t="s">
        <v>537</v>
      </c>
      <c r="D749" s="72" t="s">
        <v>94</v>
      </c>
      <c r="E749" s="73" t="s">
        <v>538</v>
      </c>
      <c r="F749" s="133" t="s">
        <v>539</v>
      </c>
      <c r="G749" s="134"/>
      <c r="H749" s="134"/>
      <c r="I749" s="134"/>
      <c r="J749" s="74" t="s">
        <v>145</v>
      </c>
      <c r="K749" s="75">
        <v>4</v>
      </c>
      <c r="L749" s="135"/>
      <c r="M749" s="134"/>
      <c r="N749" s="135">
        <f>ROUND($L$749*$K$749,2)</f>
        <v>0</v>
      </c>
      <c r="O749" s="134"/>
      <c r="P749" s="134"/>
      <c r="Q749" s="134"/>
      <c r="R749" s="19"/>
      <c r="T749" s="76"/>
      <c r="U749" s="22" t="s">
        <v>38</v>
      </c>
      <c r="V749" s="77">
        <v>0.477</v>
      </c>
      <c r="W749" s="77">
        <f>$V$749*$K$749</f>
        <v>1.908</v>
      </c>
      <c r="X749" s="77">
        <v>0.00015</v>
      </c>
      <c r="Y749" s="77">
        <f>$X$749*$K$749</f>
        <v>0.0006</v>
      </c>
      <c r="Z749" s="77">
        <v>0</v>
      </c>
      <c r="AA749" s="78">
        <f>$Z$749*$K$749</f>
        <v>0</v>
      </c>
      <c r="AR749" s="5" t="s">
        <v>221</v>
      </c>
      <c r="AT749" s="5" t="s">
        <v>94</v>
      </c>
      <c r="AU749" s="5" t="s">
        <v>53</v>
      </c>
      <c r="AY749" s="5" t="s">
        <v>93</v>
      </c>
      <c r="BE749" s="79">
        <f>IF($U$749="základní",$N$749,0)</f>
        <v>0</v>
      </c>
      <c r="BF749" s="79">
        <f>IF($U$749="snížená",$N$749,0)</f>
        <v>0</v>
      </c>
      <c r="BG749" s="79">
        <f>IF($U$749="zákl. přenesená",$N$749,0)</f>
        <v>0</v>
      </c>
      <c r="BH749" s="79">
        <f>IF($U$749="sníž. přenesená",$N$749,0)</f>
        <v>0</v>
      </c>
      <c r="BI749" s="79">
        <f>IF($U$749="nulová",$N$749,0)</f>
        <v>0</v>
      </c>
      <c r="BJ749" s="5" t="s">
        <v>12</v>
      </c>
      <c r="BK749" s="79">
        <f>ROUND($L$749*$K$749,2)</f>
        <v>0</v>
      </c>
      <c r="BL749" s="5" t="s">
        <v>221</v>
      </c>
    </row>
    <row r="750" spans="2:51" s="5" customFormat="1" ht="15.75" customHeight="1">
      <c r="B750" s="80"/>
      <c r="E750" s="81"/>
      <c r="F750" s="136" t="s">
        <v>207</v>
      </c>
      <c r="G750" s="137"/>
      <c r="H750" s="137"/>
      <c r="I750" s="137"/>
      <c r="K750" s="81"/>
      <c r="R750" s="82"/>
      <c r="T750" s="83"/>
      <c r="AA750" s="84"/>
      <c r="AT750" s="81" t="s">
        <v>100</v>
      </c>
      <c r="AU750" s="81" t="s">
        <v>53</v>
      </c>
      <c r="AV750" s="81" t="s">
        <v>12</v>
      </c>
      <c r="AW750" s="81" t="s">
        <v>63</v>
      </c>
      <c r="AX750" s="81" t="s">
        <v>49</v>
      </c>
      <c r="AY750" s="81" t="s">
        <v>93</v>
      </c>
    </row>
    <row r="751" spans="2:51" s="5" customFormat="1" ht="15.75" customHeight="1">
      <c r="B751" s="80"/>
      <c r="E751" s="81"/>
      <c r="F751" s="136" t="s">
        <v>391</v>
      </c>
      <c r="G751" s="137"/>
      <c r="H751" s="137"/>
      <c r="I751" s="137"/>
      <c r="K751" s="81"/>
      <c r="R751" s="82"/>
      <c r="T751" s="83"/>
      <c r="AA751" s="84"/>
      <c r="AT751" s="81" t="s">
        <v>100</v>
      </c>
      <c r="AU751" s="81" t="s">
        <v>53</v>
      </c>
      <c r="AV751" s="81" t="s">
        <v>12</v>
      </c>
      <c r="AW751" s="81" t="s">
        <v>63</v>
      </c>
      <c r="AX751" s="81" t="s">
        <v>49</v>
      </c>
      <c r="AY751" s="81" t="s">
        <v>93</v>
      </c>
    </row>
    <row r="752" spans="2:51" s="5" customFormat="1" ht="15.75" customHeight="1">
      <c r="B752" s="80"/>
      <c r="E752" s="81"/>
      <c r="F752" s="136" t="s">
        <v>280</v>
      </c>
      <c r="G752" s="137"/>
      <c r="H752" s="137"/>
      <c r="I752" s="137"/>
      <c r="K752" s="81"/>
      <c r="R752" s="82"/>
      <c r="T752" s="83"/>
      <c r="AA752" s="84"/>
      <c r="AT752" s="81" t="s">
        <v>100</v>
      </c>
      <c r="AU752" s="81" t="s">
        <v>53</v>
      </c>
      <c r="AV752" s="81" t="s">
        <v>12</v>
      </c>
      <c r="AW752" s="81" t="s">
        <v>63</v>
      </c>
      <c r="AX752" s="81" t="s">
        <v>49</v>
      </c>
      <c r="AY752" s="81" t="s">
        <v>93</v>
      </c>
    </row>
    <row r="753" spans="2:51" s="5" customFormat="1" ht="15.75" customHeight="1">
      <c r="B753" s="85"/>
      <c r="E753" s="86"/>
      <c r="F753" s="138" t="s">
        <v>159</v>
      </c>
      <c r="G753" s="139"/>
      <c r="H753" s="139"/>
      <c r="I753" s="139"/>
      <c r="K753" s="87">
        <v>2</v>
      </c>
      <c r="R753" s="88"/>
      <c r="T753" s="89"/>
      <c r="AA753" s="90"/>
      <c r="AT753" s="86" t="s">
        <v>100</v>
      </c>
      <c r="AU753" s="86" t="s">
        <v>53</v>
      </c>
      <c r="AV753" s="86" t="s">
        <v>53</v>
      </c>
      <c r="AW753" s="86" t="s">
        <v>63</v>
      </c>
      <c r="AX753" s="86" t="s">
        <v>49</v>
      </c>
      <c r="AY753" s="86" t="s">
        <v>93</v>
      </c>
    </row>
    <row r="754" spans="2:51" s="5" customFormat="1" ht="15.75" customHeight="1">
      <c r="B754" s="80"/>
      <c r="E754" s="81"/>
      <c r="F754" s="136" t="s">
        <v>393</v>
      </c>
      <c r="G754" s="137"/>
      <c r="H754" s="137"/>
      <c r="I754" s="137"/>
      <c r="K754" s="81"/>
      <c r="R754" s="82"/>
      <c r="T754" s="83"/>
      <c r="AA754" s="84"/>
      <c r="AT754" s="81" t="s">
        <v>100</v>
      </c>
      <c r="AU754" s="81" t="s">
        <v>53</v>
      </c>
      <c r="AV754" s="81" t="s">
        <v>12</v>
      </c>
      <c r="AW754" s="81" t="s">
        <v>63</v>
      </c>
      <c r="AX754" s="81" t="s">
        <v>49</v>
      </c>
      <c r="AY754" s="81" t="s">
        <v>93</v>
      </c>
    </row>
    <row r="755" spans="2:51" s="5" customFormat="1" ht="15.75" customHeight="1">
      <c r="B755" s="80"/>
      <c r="E755" s="81"/>
      <c r="F755" s="136" t="s">
        <v>280</v>
      </c>
      <c r="G755" s="137"/>
      <c r="H755" s="137"/>
      <c r="I755" s="137"/>
      <c r="K755" s="81"/>
      <c r="R755" s="82"/>
      <c r="T755" s="83"/>
      <c r="AA755" s="84"/>
      <c r="AT755" s="81" t="s">
        <v>100</v>
      </c>
      <c r="AU755" s="81" t="s">
        <v>53</v>
      </c>
      <c r="AV755" s="81" t="s">
        <v>12</v>
      </c>
      <c r="AW755" s="81" t="s">
        <v>63</v>
      </c>
      <c r="AX755" s="81" t="s">
        <v>49</v>
      </c>
      <c r="AY755" s="81" t="s">
        <v>93</v>
      </c>
    </row>
    <row r="756" spans="2:51" s="5" customFormat="1" ht="15.75" customHeight="1">
      <c r="B756" s="85"/>
      <c r="E756" s="86"/>
      <c r="F756" s="138" t="s">
        <v>159</v>
      </c>
      <c r="G756" s="139"/>
      <c r="H756" s="139"/>
      <c r="I756" s="139"/>
      <c r="K756" s="87">
        <v>2</v>
      </c>
      <c r="R756" s="88"/>
      <c r="T756" s="89"/>
      <c r="AA756" s="90"/>
      <c r="AT756" s="86" t="s">
        <v>100</v>
      </c>
      <c r="AU756" s="86" t="s">
        <v>53</v>
      </c>
      <c r="AV756" s="86" t="s">
        <v>53</v>
      </c>
      <c r="AW756" s="86" t="s">
        <v>63</v>
      </c>
      <c r="AX756" s="86" t="s">
        <v>49</v>
      </c>
      <c r="AY756" s="86" t="s">
        <v>93</v>
      </c>
    </row>
    <row r="757" spans="2:51" s="5" customFormat="1" ht="15.75" customHeight="1">
      <c r="B757" s="91"/>
      <c r="E757" s="92"/>
      <c r="F757" s="140" t="s">
        <v>108</v>
      </c>
      <c r="G757" s="141"/>
      <c r="H757" s="141"/>
      <c r="I757" s="141"/>
      <c r="K757" s="93">
        <v>4</v>
      </c>
      <c r="R757" s="94"/>
      <c r="T757" s="95"/>
      <c r="AA757" s="96"/>
      <c r="AT757" s="92" t="s">
        <v>100</v>
      </c>
      <c r="AU757" s="92" t="s">
        <v>53</v>
      </c>
      <c r="AV757" s="92" t="s">
        <v>98</v>
      </c>
      <c r="AW757" s="92" t="s">
        <v>63</v>
      </c>
      <c r="AX757" s="92" t="s">
        <v>12</v>
      </c>
      <c r="AY757" s="92" t="s">
        <v>93</v>
      </c>
    </row>
    <row r="758" spans="2:64" s="5" customFormat="1" ht="15.75" customHeight="1">
      <c r="B758" s="18"/>
      <c r="C758" s="97" t="s">
        <v>540</v>
      </c>
      <c r="D758" s="97" t="s">
        <v>123</v>
      </c>
      <c r="E758" s="98" t="s">
        <v>541</v>
      </c>
      <c r="F758" s="142" t="s">
        <v>542</v>
      </c>
      <c r="G758" s="143"/>
      <c r="H758" s="143"/>
      <c r="I758" s="143"/>
      <c r="J758" s="99" t="s">
        <v>145</v>
      </c>
      <c r="K758" s="100">
        <v>2</v>
      </c>
      <c r="L758" s="144"/>
      <c r="M758" s="143"/>
      <c r="N758" s="144">
        <f>ROUND($L$758*$K$758,2)</f>
        <v>0</v>
      </c>
      <c r="O758" s="134"/>
      <c r="P758" s="134"/>
      <c r="Q758" s="134"/>
      <c r="R758" s="19"/>
      <c r="T758" s="76"/>
      <c r="U758" s="22" t="s">
        <v>38</v>
      </c>
      <c r="V758" s="77">
        <v>0</v>
      </c>
      <c r="W758" s="77">
        <f>$V$758*$K$758</f>
        <v>0</v>
      </c>
      <c r="X758" s="77">
        <v>0</v>
      </c>
      <c r="Y758" s="77">
        <f>$X$758*$K$758</f>
        <v>0</v>
      </c>
      <c r="Z758" s="77">
        <v>0</v>
      </c>
      <c r="AA758" s="78">
        <f>$Z$758*$K$758</f>
        <v>0</v>
      </c>
      <c r="AR758" s="5" t="s">
        <v>226</v>
      </c>
      <c r="AT758" s="5" t="s">
        <v>123</v>
      </c>
      <c r="AU758" s="5" t="s">
        <v>53</v>
      </c>
      <c r="AY758" s="5" t="s">
        <v>93</v>
      </c>
      <c r="BE758" s="79">
        <f>IF($U$758="základní",$N$758,0)</f>
        <v>0</v>
      </c>
      <c r="BF758" s="79">
        <f>IF($U$758="snížená",$N$758,0)</f>
        <v>0</v>
      </c>
      <c r="BG758" s="79">
        <f>IF($U$758="zákl. přenesená",$N$758,0)</f>
        <v>0</v>
      </c>
      <c r="BH758" s="79">
        <f>IF($U$758="sníž. přenesená",$N$758,0)</f>
        <v>0</v>
      </c>
      <c r="BI758" s="79">
        <f>IF($U$758="nulová",$N$758,0)</f>
        <v>0</v>
      </c>
      <c r="BJ758" s="5" t="s">
        <v>12</v>
      </c>
      <c r="BK758" s="79">
        <f>ROUND($L$758*$K$758,2)</f>
        <v>0</v>
      </c>
      <c r="BL758" s="5" t="s">
        <v>221</v>
      </c>
    </row>
    <row r="759" spans="2:51" s="5" customFormat="1" ht="15.75" customHeight="1">
      <c r="B759" s="80"/>
      <c r="E759" s="81"/>
      <c r="F759" s="136" t="s">
        <v>207</v>
      </c>
      <c r="G759" s="137"/>
      <c r="H759" s="137"/>
      <c r="I759" s="137"/>
      <c r="K759" s="81"/>
      <c r="R759" s="82"/>
      <c r="T759" s="83"/>
      <c r="AA759" s="84"/>
      <c r="AT759" s="81" t="s">
        <v>100</v>
      </c>
      <c r="AU759" s="81" t="s">
        <v>53</v>
      </c>
      <c r="AV759" s="81" t="s">
        <v>12</v>
      </c>
      <c r="AW759" s="81" t="s">
        <v>63</v>
      </c>
      <c r="AX759" s="81" t="s">
        <v>49</v>
      </c>
      <c r="AY759" s="81" t="s">
        <v>93</v>
      </c>
    </row>
    <row r="760" spans="2:51" s="5" customFormat="1" ht="15.75" customHeight="1">
      <c r="B760" s="80"/>
      <c r="E760" s="81"/>
      <c r="F760" s="136" t="s">
        <v>391</v>
      </c>
      <c r="G760" s="137"/>
      <c r="H760" s="137"/>
      <c r="I760" s="137"/>
      <c r="K760" s="81"/>
      <c r="R760" s="82"/>
      <c r="T760" s="83"/>
      <c r="AA760" s="84"/>
      <c r="AT760" s="81" t="s">
        <v>100</v>
      </c>
      <c r="AU760" s="81" t="s">
        <v>53</v>
      </c>
      <c r="AV760" s="81" t="s">
        <v>12</v>
      </c>
      <c r="AW760" s="81" t="s">
        <v>63</v>
      </c>
      <c r="AX760" s="81" t="s">
        <v>49</v>
      </c>
      <c r="AY760" s="81" t="s">
        <v>93</v>
      </c>
    </row>
    <row r="761" spans="2:51" s="5" customFormat="1" ht="15.75" customHeight="1">
      <c r="B761" s="80"/>
      <c r="E761" s="81"/>
      <c r="F761" s="136" t="s">
        <v>280</v>
      </c>
      <c r="G761" s="137"/>
      <c r="H761" s="137"/>
      <c r="I761" s="137"/>
      <c r="K761" s="81"/>
      <c r="R761" s="82"/>
      <c r="T761" s="83"/>
      <c r="AA761" s="84"/>
      <c r="AT761" s="81" t="s">
        <v>100</v>
      </c>
      <c r="AU761" s="81" t="s">
        <v>53</v>
      </c>
      <c r="AV761" s="81" t="s">
        <v>12</v>
      </c>
      <c r="AW761" s="81" t="s">
        <v>63</v>
      </c>
      <c r="AX761" s="81" t="s">
        <v>49</v>
      </c>
      <c r="AY761" s="81" t="s">
        <v>93</v>
      </c>
    </row>
    <row r="762" spans="2:51" s="5" customFormat="1" ht="15.75" customHeight="1">
      <c r="B762" s="85"/>
      <c r="E762" s="86"/>
      <c r="F762" s="138" t="s">
        <v>12</v>
      </c>
      <c r="G762" s="139"/>
      <c r="H762" s="139"/>
      <c r="I762" s="139"/>
      <c r="K762" s="87">
        <v>1</v>
      </c>
      <c r="R762" s="88"/>
      <c r="T762" s="89"/>
      <c r="AA762" s="90"/>
      <c r="AT762" s="86" t="s">
        <v>100</v>
      </c>
      <c r="AU762" s="86" t="s">
        <v>53</v>
      </c>
      <c r="AV762" s="86" t="s">
        <v>53</v>
      </c>
      <c r="AW762" s="86" t="s">
        <v>63</v>
      </c>
      <c r="AX762" s="86" t="s">
        <v>49</v>
      </c>
      <c r="AY762" s="86" t="s">
        <v>93</v>
      </c>
    </row>
    <row r="763" spans="2:51" s="5" customFormat="1" ht="15.75" customHeight="1">
      <c r="B763" s="80"/>
      <c r="E763" s="81"/>
      <c r="F763" s="136" t="s">
        <v>393</v>
      </c>
      <c r="G763" s="137"/>
      <c r="H763" s="137"/>
      <c r="I763" s="137"/>
      <c r="K763" s="81"/>
      <c r="R763" s="82"/>
      <c r="T763" s="83"/>
      <c r="AA763" s="84"/>
      <c r="AT763" s="81" t="s">
        <v>100</v>
      </c>
      <c r="AU763" s="81" t="s">
        <v>53</v>
      </c>
      <c r="AV763" s="81" t="s">
        <v>12</v>
      </c>
      <c r="AW763" s="81" t="s">
        <v>63</v>
      </c>
      <c r="AX763" s="81" t="s">
        <v>49</v>
      </c>
      <c r="AY763" s="81" t="s">
        <v>93</v>
      </c>
    </row>
    <row r="764" spans="2:51" s="5" customFormat="1" ht="15.75" customHeight="1">
      <c r="B764" s="80"/>
      <c r="E764" s="81"/>
      <c r="F764" s="136" t="s">
        <v>280</v>
      </c>
      <c r="G764" s="137"/>
      <c r="H764" s="137"/>
      <c r="I764" s="137"/>
      <c r="K764" s="81"/>
      <c r="R764" s="82"/>
      <c r="T764" s="83"/>
      <c r="AA764" s="84"/>
      <c r="AT764" s="81" t="s">
        <v>100</v>
      </c>
      <c r="AU764" s="81" t="s">
        <v>53</v>
      </c>
      <c r="AV764" s="81" t="s">
        <v>12</v>
      </c>
      <c r="AW764" s="81" t="s">
        <v>63</v>
      </c>
      <c r="AX764" s="81" t="s">
        <v>49</v>
      </c>
      <c r="AY764" s="81" t="s">
        <v>93</v>
      </c>
    </row>
    <row r="765" spans="2:51" s="5" customFormat="1" ht="15.75" customHeight="1">
      <c r="B765" s="85"/>
      <c r="E765" s="86"/>
      <c r="F765" s="138" t="s">
        <v>12</v>
      </c>
      <c r="G765" s="139"/>
      <c r="H765" s="139"/>
      <c r="I765" s="139"/>
      <c r="K765" s="87">
        <v>1</v>
      </c>
      <c r="R765" s="88"/>
      <c r="T765" s="89"/>
      <c r="AA765" s="90"/>
      <c r="AT765" s="86" t="s">
        <v>100</v>
      </c>
      <c r="AU765" s="86" t="s">
        <v>53</v>
      </c>
      <c r="AV765" s="86" t="s">
        <v>53</v>
      </c>
      <c r="AW765" s="86" t="s">
        <v>63</v>
      </c>
      <c r="AX765" s="86" t="s">
        <v>49</v>
      </c>
      <c r="AY765" s="86" t="s">
        <v>93</v>
      </c>
    </row>
    <row r="766" spans="2:51" s="5" customFormat="1" ht="15.75" customHeight="1">
      <c r="B766" s="91"/>
      <c r="E766" s="92"/>
      <c r="F766" s="140" t="s">
        <v>108</v>
      </c>
      <c r="G766" s="141"/>
      <c r="H766" s="141"/>
      <c r="I766" s="141"/>
      <c r="K766" s="93">
        <v>2</v>
      </c>
      <c r="R766" s="94"/>
      <c r="T766" s="95"/>
      <c r="AA766" s="96"/>
      <c r="AT766" s="92" t="s">
        <v>100</v>
      </c>
      <c r="AU766" s="92" t="s">
        <v>53</v>
      </c>
      <c r="AV766" s="92" t="s">
        <v>98</v>
      </c>
      <c r="AW766" s="92" t="s">
        <v>63</v>
      </c>
      <c r="AX766" s="92" t="s">
        <v>12</v>
      </c>
      <c r="AY766" s="92" t="s">
        <v>93</v>
      </c>
    </row>
    <row r="767" spans="2:64" s="5" customFormat="1" ht="15.75" customHeight="1">
      <c r="B767" s="18"/>
      <c r="C767" s="97" t="s">
        <v>543</v>
      </c>
      <c r="D767" s="97" t="s">
        <v>123</v>
      </c>
      <c r="E767" s="98" t="s">
        <v>544</v>
      </c>
      <c r="F767" s="142" t="s">
        <v>545</v>
      </c>
      <c r="G767" s="143"/>
      <c r="H767" s="143"/>
      <c r="I767" s="143"/>
      <c r="J767" s="99" t="s">
        <v>145</v>
      </c>
      <c r="K767" s="100">
        <v>2</v>
      </c>
      <c r="L767" s="144"/>
      <c r="M767" s="143"/>
      <c r="N767" s="144">
        <f>ROUND($L$767*$K$767,2)</f>
        <v>0</v>
      </c>
      <c r="O767" s="134"/>
      <c r="P767" s="134"/>
      <c r="Q767" s="134"/>
      <c r="R767" s="19"/>
      <c r="T767" s="76"/>
      <c r="U767" s="22" t="s">
        <v>38</v>
      </c>
      <c r="V767" s="77">
        <v>0</v>
      </c>
      <c r="W767" s="77">
        <f>$V$767*$K$767</f>
        <v>0</v>
      </c>
      <c r="X767" s="77">
        <v>0</v>
      </c>
      <c r="Y767" s="77">
        <f>$X$767*$K$767</f>
        <v>0</v>
      </c>
      <c r="Z767" s="77">
        <v>0</v>
      </c>
      <c r="AA767" s="78">
        <f>$Z$767*$K$767</f>
        <v>0</v>
      </c>
      <c r="AR767" s="5" t="s">
        <v>226</v>
      </c>
      <c r="AT767" s="5" t="s">
        <v>123</v>
      </c>
      <c r="AU767" s="5" t="s">
        <v>53</v>
      </c>
      <c r="AY767" s="5" t="s">
        <v>93</v>
      </c>
      <c r="BE767" s="79">
        <f>IF($U$767="základní",$N$767,0)</f>
        <v>0</v>
      </c>
      <c r="BF767" s="79">
        <f>IF($U$767="snížená",$N$767,0)</f>
        <v>0</v>
      </c>
      <c r="BG767" s="79">
        <f>IF($U$767="zákl. přenesená",$N$767,0)</f>
        <v>0</v>
      </c>
      <c r="BH767" s="79">
        <f>IF($U$767="sníž. přenesená",$N$767,0)</f>
        <v>0</v>
      </c>
      <c r="BI767" s="79">
        <f>IF($U$767="nulová",$N$767,0)</f>
        <v>0</v>
      </c>
      <c r="BJ767" s="5" t="s">
        <v>12</v>
      </c>
      <c r="BK767" s="79">
        <f>ROUND($L$767*$K$767,2)</f>
        <v>0</v>
      </c>
      <c r="BL767" s="5" t="s">
        <v>221</v>
      </c>
    </row>
    <row r="768" spans="2:51" s="5" customFormat="1" ht="15.75" customHeight="1">
      <c r="B768" s="80"/>
      <c r="E768" s="81"/>
      <c r="F768" s="136" t="s">
        <v>207</v>
      </c>
      <c r="G768" s="137"/>
      <c r="H768" s="137"/>
      <c r="I768" s="137"/>
      <c r="K768" s="81"/>
      <c r="R768" s="82"/>
      <c r="T768" s="83"/>
      <c r="AA768" s="84"/>
      <c r="AT768" s="81" t="s">
        <v>100</v>
      </c>
      <c r="AU768" s="81" t="s">
        <v>53</v>
      </c>
      <c r="AV768" s="81" t="s">
        <v>12</v>
      </c>
      <c r="AW768" s="81" t="s">
        <v>63</v>
      </c>
      <c r="AX768" s="81" t="s">
        <v>49</v>
      </c>
      <c r="AY768" s="81" t="s">
        <v>93</v>
      </c>
    </row>
    <row r="769" spans="2:51" s="5" customFormat="1" ht="15.75" customHeight="1">
      <c r="B769" s="80"/>
      <c r="E769" s="81"/>
      <c r="F769" s="136" t="s">
        <v>391</v>
      </c>
      <c r="G769" s="137"/>
      <c r="H769" s="137"/>
      <c r="I769" s="137"/>
      <c r="K769" s="81"/>
      <c r="R769" s="82"/>
      <c r="T769" s="83"/>
      <c r="AA769" s="84"/>
      <c r="AT769" s="81" t="s">
        <v>100</v>
      </c>
      <c r="AU769" s="81" t="s">
        <v>53</v>
      </c>
      <c r="AV769" s="81" t="s">
        <v>12</v>
      </c>
      <c r="AW769" s="81" t="s">
        <v>63</v>
      </c>
      <c r="AX769" s="81" t="s">
        <v>49</v>
      </c>
      <c r="AY769" s="81" t="s">
        <v>93</v>
      </c>
    </row>
    <row r="770" spans="2:51" s="5" customFormat="1" ht="15.75" customHeight="1">
      <c r="B770" s="80"/>
      <c r="E770" s="81"/>
      <c r="F770" s="136" t="s">
        <v>280</v>
      </c>
      <c r="G770" s="137"/>
      <c r="H770" s="137"/>
      <c r="I770" s="137"/>
      <c r="K770" s="81"/>
      <c r="R770" s="82"/>
      <c r="T770" s="83"/>
      <c r="AA770" s="84"/>
      <c r="AT770" s="81" t="s">
        <v>100</v>
      </c>
      <c r="AU770" s="81" t="s">
        <v>53</v>
      </c>
      <c r="AV770" s="81" t="s">
        <v>12</v>
      </c>
      <c r="AW770" s="81" t="s">
        <v>63</v>
      </c>
      <c r="AX770" s="81" t="s">
        <v>49</v>
      </c>
      <c r="AY770" s="81" t="s">
        <v>93</v>
      </c>
    </row>
    <row r="771" spans="2:51" s="5" customFormat="1" ht="15.75" customHeight="1">
      <c r="B771" s="85"/>
      <c r="E771" s="86"/>
      <c r="F771" s="138" t="s">
        <v>12</v>
      </c>
      <c r="G771" s="139"/>
      <c r="H771" s="139"/>
      <c r="I771" s="139"/>
      <c r="K771" s="87">
        <v>1</v>
      </c>
      <c r="R771" s="88"/>
      <c r="T771" s="89"/>
      <c r="AA771" s="90"/>
      <c r="AT771" s="86" t="s">
        <v>100</v>
      </c>
      <c r="AU771" s="86" t="s">
        <v>53</v>
      </c>
      <c r="AV771" s="86" t="s">
        <v>53</v>
      </c>
      <c r="AW771" s="86" t="s">
        <v>63</v>
      </c>
      <c r="AX771" s="86" t="s">
        <v>49</v>
      </c>
      <c r="AY771" s="86" t="s">
        <v>93</v>
      </c>
    </row>
    <row r="772" spans="2:51" s="5" customFormat="1" ht="15.75" customHeight="1">
      <c r="B772" s="80"/>
      <c r="E772" s="81"/>
      <c r="F772" s="136" t="s">
        <v>393</v>
      </c>
      <c r="G772" s="137"/>
      <c r="H772" s="137"/>
      <c r="I772" s="137"/>
      <c r="K772" s="81"/>
      <c r="R772" s="82"/>
      <c r="T772" s="83"/>
      <c r="AA772" s="84"/>
      <c r="AT772" s="81" t="s">
        <v>100</v>
      </c>
      <c r="AU772" s="81" t="s">
        <v>53</v>
      </c>
      <c r="AV772" s="81" t="s">
        <v>12</v>
      </c>
      <c r="AW772" s="81" t="s">
        <v>63</v>
      </c>
      <c r="AX772" s="81" t="s">
        <v>49</v>
      </c>
      <c r="AY772" s="81" t="s">
        <v>93</v>
      </c>
    </row>
    <row r="773" spans="2:51" s="5" customFormat="1" ht="15.75" customHeight="1">
      <c r="B773" s="80"/>
      <c r="E773" s="81"/>
      <c r="F773" s="136" t="s">
        <v>280</v>
      </c>
      <c r="G773" s="137"/>
      <c r="H773" s="137"/>
      <c r="I773" s="137"/>
      <c r="K773" s="81"/>
      <c r="R773" s="82"/>
      <c r="T773" s="83"/>
      <c r="AA773" s="84"/>
      <c r="AT773" s="81" t="s">
        <v>100</v>
      </c>
      <c r="AU773" s="81" t="s">
        <v>53</v>
      </c>
      <c r="AV773" s="81" t="s">
        <v>12</v>
      </c>
      <c r="AW773" s="81" t="s">
        <v>63</v>
      </c>
      <c r="AX773" s="81" t="s">
        <v>49</v>
      </c>
      <c r="AY773" s="81" t="s">
        <v>93</v>
      </c>
    </row>
    <row r="774" spans="2:51" s="5" customFormat="1" ht="15.75" customHeight="1">
      <c r="B774" s="85"/>
      <c r="E774" s="86"/>
      <c r="F774" s="138" t="s">
        <v>12</v>
      </c>
      <c r="G774" s="139"/>
      <c r="H774" s="139"/>
      <c r="I774" s="139"/>
      <c r="K774" s="87">
        <v>1</v>
      </c>
      <c r="R774" s="88"/>
      <c r="T774" s="89"/>
      <c r="AA774" s="90"/>
      <c r="AT774" s="86" t="s">
        <v>100</v>
      </c>
      <c r="AU774" s="86" t="s">
        <v>53</v>
      </c>
      <c r="AV774" s="86" t="s">
        <v>53</v>
      </c>
      <c r="AW774" s="86" t="s">
        <v>63</v>
      </c>
      <c r="AX774" s="86" t="s">
        <v>49</v>
      </c>
      <c r="AY774" s="86" t="s">
        <v>93</v>
      </c>
    </row>
    <row r="775" spans="2:51" s="5" customFormat="1" ht="15.75" customHeight="1">
      <c r="B775" s="91"/>
      <c r="E775" s="92"/>
      <c r="F775" s="140" t="s">
        <v>108</v>
      </c>
      <c r="G775" s="141"/>
      <c r="H775" s="141"/>
      <c r="I775" s="141"/>
      <c r="K775" s="93">
        <v>2</v>
      </c>
      <c r="R775" s="94"/>
      <c r="T775" s="95"/>
      <c r="AA775" s="96"/>
      <c r="AT775" s="92" t="s">
        <v>100</v>
      </c>
      <c r="AU775" s="92" t="s">
        <v>53</v>
      </c>
      <c r="AV775" s="92" t="s">
        <v>98</v>
      </c>
      <c r="AW775" s="92" t="s">
        <v>63</v>
      </c>
      <c r="AX775" s="92" t="s">
        <v>12</v>
      </c>
      <c r="AY775" s="92" t="s">
        <v>93</v>
      </c>
    </row>
    <row r="776" spans="2:63" s="62" customFormat="1" ht="30.75" customHeight="1">
      <c r="B776" s="63"/>
      <c r="D776" s="71" t="s">
        <v>72</v>
      </c>
      <c r="N776" s="145">
        <f>$BK$776</f>
        <v>0</v>
      </c>
      <c r="O776" s="146"/>
      <c r="P776" s="146"/>
      <c r="Q776" s="146"/>
      <c r="R776" s="66"/>
      <c r="T776" s="67"/>
      <c r="W776" s="68">
        <f>SUM($W$777:$W$975)</f>
        <v>80.299959</v>
      </c>
      <c r="Y776" s="68">
        <f>SUM($Y$777:$Y$975)</f>
        <v>13.0453295</v>
      </c>
      <c r="AA776" s="69">
        <f>SUM($AA$777:$AA$975)</f>
        <v>0</v>
      </c>
      <c r="AR776" s="65" t="s">
        <v>113</v>
      </c>
      <c r="AT776" s="65" t="s">
        <v>48</v>
      </c>
      <c r="AU776" s="65" t="s">
        <v>12</v>
      </c>
      <c r="AY776" s="65" t="s">
        <v>93</v>
      </c>
      <c r="BK776" s="70">
        <f>SUM($BK$777:$BK$975)</f>
        <v>0</v>
      </c>
    </row>
    <row r="777" spans="2:64" s="5" customFormat="1" ht="27" customHeight="1">
      <c r="B777" s="18"/>
      <c r="C777" s="72" t="s">
        <v>546</v>
      </c>
      <c r="D777" s="72" t="s">
        <v>94</v>
      </c>
      <c r="E777" s="73" t="s">
        <v>547</v>
      </c>
      <c r="F777" s="133" t="s">
        <v>548</v>
      </c>
      <c r="G777" s="134"/>
      <c r="H777" s="134"/>
      <c r="I777" s="134"/>
      <c r="J777" s="74" t="s">
        <v>549</v>
      </c>
      <c r="K777" s="75">
        <v>0.033</v>
      </c>
      <c r="L777" s="135"/>
      <c r="M777" s="134"/>
      <c r="N777" s="135">
        <f>ROUND($L$777*$K$777,2)</f>
        <v>0</v>
      </c>
      <c r="O777" s="134"/>
      <c r="P777" s="134"/>
      <c r="Q777" s="134"/>
      <c r="R777" s="19"/>
      <c r="T777" s="76"/>
      <c r="U777" s="22" t="s">
        <v>38</v>
      </c>
      <c r="V777" s="77">
        <v>4.1</v>
      </c>
      <c r="W777" s="77">
        <f>$V$777*$K$777</f>
        <v>0.1353</v>
      </c>
      <c r="X777" s="77">
        <v>0.0088</v>
      </c>
      <c r="Y777" s="77">
        <f>$X$777*$K$777</f>
        <v>0.0002904</v>
      </c>
      <c r="Z777" s="77">
        <v>0</v>
      </c>
      <c r="AA777" s="78">
        <f>$Z$777*$K$777</f>
        <v>0</v>
      </c>
      <c r="AR777" s="5" t="s">
        <v>221</v>
      </c>
      <c r="AT777" s="5" t="s">
        <v>94</v>
      </c>
      <c r="AU777" s="5" t="s">
        <v>53</v>
      </c>
      <c r="AY777" s="5" t="s">
        <v>93</v>
      </c>
      <c r="BE777" s="79">
        <f>IF($U$777="základní",$N$777,0)</f>
        <v>0</v>
      </c>
      <c r="BF777" s="79">
        <f>IF($U$777="snížená",$N$777,0)</f>
        <v>0</v>
      </c>
      <c r="BG777" s="79">
        <f>IF($U$777="zákl. přenesená",$N$777,0)</f>
        <v>0</v>
      </c>
      <c r="BH777" s="79">
        <f>IF($U$777="sníž. přenesená",$N$777,0)</f>
        <v>0</v>
      </c>
      <c r="BI777" s="79">
        <f>IF($U$777="nulová",$N$777,0)</f>
        <v>0</v>
      </c>
      <c r="BJ777" s="5" t="s">
        <v>12</v>
      </c>
      <c r="BK777" s="79">
        <f>ROUND($L$777*$K$777,2)</f>
        <v>0</v>
      </c>
      <c r="BL777" s="5" t="s">
        <v>221</v>
      </c>
    </row>
    <row r="778" spans="2:51" s="5" customFormat="1" ht="15.75" customHeight="1">
      <c r="B778" s="80"/>
      <c r="E778" s="81"/>
      <c r="F778" s="136" t="s">
        <v>121</v>
      </c>
      <c r="G778" s="137"/>
      <c r="H778" s="137"/>
      <c r="I778" s="137"/>
      <c r="K778" s="81"/>
      <c r="R778" s="82"/>
      <c r="T778" s="83"/>
      <c r="AA778" s="84"/>
      <c r="AT778" s="81" t="s">
        <v>100</v>
      </c>
      <c r="AU778" s="81" t="s">
        <v>53</v>
      </c>
      <c r="AV778" s="81" t="s">
        <v>12</v>
      </c>
      <c r="AW778" s="81" t="s">
        <v>63</v>
      </c>
      <c r="AX778" s="81" t="s">
        <v>49</v>
      </c>
      <c r="AY778" s="81" t="s">
        <v>93</v>
      </c>
    </row>
    <row r="779" spans="2:51" s="5" customFormat="1" ht="15.75" customHeight="1">
      <c r="B779" s="80"/>
      <c r="E779" s="81"/>
      <c r="F779" s="136" t="s">
        <v>101</v>
      </c>
      <c r="G779" s="137"/>
      <c r="H779" s="137"/>
      <c r="I779" s="137"/>
      <c r="K779" s="81"/>
      <c r="R779" s="82"/>
      <c r="T779" s="83"/>
      <c r="AA779" s="84"/>
      <c r="AT779" s="81" t="s">
        <v>100</v>
      </c>
      <c r="AU779" s="81" t="s">
        <v>53</v>
      </c>
      <c r="AV779" s="81" t="s">
        <v>12</v>
      </c>
      <c r="AW779" s="81" t="s">
        <v>63</v>
      </c>
      <c r="AX779" s="81" t="s">
        <v>49</v>
      </c>
      <c r="AY779" s="81" t="s">
        <v>93</v>
      </c>
    </row>
    <row r="780" spans="2:51" s="5" customFormat="1" ht="15.75" customHeight="1">
      <c r="B780" s="80"/>
      <c r="E780" s="81"/>
      <c r="F780" s="136" t="s">
        <v>102</v>
      </c>
      <c r="G780" s="137"/>
      <c r="H780" s="137"/>
      <c r="I780" s="137"/>
      <c r="K780" s="81"/>
      <c r="R780" s="82"/>
      <c r="T780" s="83"/>
      <c r="AA780" s="84"/>
      <c r="AT780" s="81" t="s">
        <v>100</v>
      </c>
      <c r="AU780" s="81" t="s">
        <v>53</v>
      </c>
      <c r="AV780" s="81" t="s">
        <v>12</v>
      </c>
      <c r="AW780" s="81" t="s">
        <v>63</v>
      </c>
      <c r="AX780" s="81" t="s">
        <v>49</v>
      </c>
      <c r="AY780" s="81" t="s">
        <v>93</v>
      </c>
    </row>
    <row r="781" spans="2:51" s="5" customFormat="1" ht="15.75" customHeight="1">
      <c r="B781" s="85"/>
      <c r="E781" s="86"/>
      <c r="F781" s="138" t="s">
        <v>113</v>
      </c>
      <c r="G781" s="139"/>
      <c r="H781" s="139"/>
      <c r="I781" s="139"/>
      <c r="K781" s="87">
        <v>3</v>
      </c>
      <c r="R781" s="88"/>
      <c r="T781" s="89"/>
      <c r="AA781" s="90"/>
      <c r="AT781" s="86" t="s">
        <v>100</v>
      </c>
      <c r="AU781" s="86" t="s">
        <v>53</v>
      </c>
      <c r="AV781" s="86" t="s">
        <v>53</v>
      </c>
      <c r="AW781" s="86" t="s">
        <v>63</v>
      </c>
      <c r="AX781" s="86" t="s">
        <v>49</v>
      </c>
      <c r="AY781" s="86" t="s">
        <v>93</v>
      </c>
    </row>
    <row r="782" spans="2:51" s="5" customFormat="1" ht="15.75" customHeight="1">
      <c r="B782" s="80"/>
      <c r="E782" s="81"/>
      <c r="F782" s="136" t="s">
        <v>104</v>
      </c>
      <c r="G782" s="137"/>
      <c r="H782" s="137"/>
      <c r="I782" s="137"/>
      <c r="K782" s="81"/>
      <c r="R782" s="82"/>
      <c r="T782" s="83"/>
      <c r="AA782" s="84"/>
      <c r="AT782" s="81" t="s">
        <v>100</v>
      </c>
      <c r="AU782" s="81" t="s">
        <v>53</v>
      </c>
      <c r="AV782" s="81" t="s">
        <v>12</v>
      </c>
      <c r="AW782" s="81" t="s">
        <v>63</v>
      </c>
      <c r="AX782" s="81" t="s">
        <v>49</v>
      </c>
      <c r="AY782" s="81" t="s">
        <v>93</v>
      </c>
    </row>
    <row r="783" spans="2:51" s="5" customFormat="1" ht="15.75" customHeight="1">
      <c r="B783" s="85"/>
      <c r="E783" s="86"/>
      <c r="F783" s="138" t="s">
        <v>550</v>
      </c>
      <c r="G783" s="139"/>
      <c r="H783" s="139"/>
      <c r="I783" s="139"/>
      <c r="K783" s="87">
        <v>25</v>
      </c>
      <c r="R783" s="88"/>
      <c r="T783" s="89"/>
      <c r="AA783" s="90"/>
      <c r="AT783" s="86" t="s">
        <v>100</v>
      </c>
      <c r="AU783" s="86" t="s">
        <v>53</v>
      </c>
      <c r="AV783" s="86" t="s">
        <v>53</v>
      </c>
      <c r="AW783" s="86" t="s">
        <v>63</v>
      </c>
      <c r="AX783" s="86" t="s">
        <v>49</v>
      </c>
      <c r="AY783" s="86" t="s">
        <v>93</v>
      </c>
    </row>
    <row r="784" spans="2:51" s="5" customFormat="1" ht="15.75" customHeight="1">
      <c r="B784" s="80"/>
      <c r="E784" s="81"/>
      <c r="F784" s="136" t="s">
        <v>106</v>
      </c>
      <c r="G784" s="137"/>
      <c r="H784" s="137"/>
      <c r="I784" s="137"/>
      <c r="K784" s="81"/>
      <c r="R784" s="82"/>
      <c r="T784" s="83"/>
      <c r="AA784" s="84"/>
      <c r="AT784" s="81" t="s">
        <v>100</v>
      </c>
      <c r="AU784" s="81" t="s">
        <v>53</v>
      </c>
      <c r="AV784" s="81" t="s">
        <v>12</v>
      </c>
      <c r="AW784" s="81" t="s">
        <v>63</v>
      </c>
      <c r="AX784" s="81" t="s">
        <v>49</v>
      </c>
      <c r="AY784" s="81" t="s">
        <v>93</v>
      </c>
    </row>
    <row r="785" spans="2:51" s="5" customFormat="1" ht="15.75" customHeight="1">
      <c r="B785" s="85"/>
      <c r="E785" s="86"/>
      <c r="F785" s="138" t="s">
        <v>122</v>
      </c>
      <c r="G785" s="139"/>
      <c r="H785" s="139"/>
      <c r="I785" s="139"/>
      <c r="K785" s="87">
        <v>5</v>
      </c>
      <c r="R785" s="88"/>
      <c r="T785" s="89"/>
      <c r="AA785" s="90"/>
      <c r="AT785" s="86" t="s">
        <v>100</v>
      </c>
      <c r="AU785" s="86" t="s">
        <v>53</v>
      </c>
      <c r="AV785" s="86" t="s">
        <v>53</v>
      </c>
      <c r="AW785" s="86" t="s">
        <v>63</v>
      </c>
      <c r="AX785" s="86" t="s">
        <v>49</v>
      </c>
      <c r="AY785" s="86" t="s">
        <v>93</v>
      </c>
    </row>
    <row r="786" spans="2:51" s="5" customFormat="1" ht="15.75" customHeight="1">
      <c r="B786" s="91"/>
      <c r="E786" s="92"/>
      <c r="F786" s="140" t="s">
        <v>108</v>
      </c>
      <c r="G786" s="141"/>
      <c r="H786" s="141"/>
      <c r="I786" s="141"/>
      <c r="K786" s="93">
        <v>33</v>
      </c>
      <c r="R786" s="94"/>
      <c r="T786" s="95"/>
      <c r="AA786" s="96"/>
      <c r="AT786" s="92" t="s">
        <v>100</v>
      </c>
      <c r="AU786" s="92" t="s">
        <v>53</v>
      </c>
      <c r="AV786" s="92" t="s">
        <v>98</v>
      </c>
      <c r="AW786" s="92" t="s">
        <v>63</v>
      </c>
      <c r="AX786" s="92" t="s">
        <v>49</v>
      </c>
      <c r="AY786" s="92" t="s">
        <v>93</v>
      </c>
    </row>
    <row r="787" spans="2:51" s="5" customFormat="1" ht="15.75" customHeight="1">
      <c r="B787" s="85"/>
      <c r="E787" s="86"/>
      <c r="F787" s="138" t="s">
        <v>551</v>
      </c>
      <c r="G787" s="139"/>
      <c r="H787" s="139"/>
      <c r="I787" s="139"/>
      <c r="K787" s="87">
        <v>0.033</v>
      </c>
      <c r="R787" s="88"/>
      <c r="T787" s="89"/>
      <c r="AA787" s="90"/>
      <c r="AT787" s="86" t="s">
        <v>100</v>
      </c>
      <c r="AU787" s="86" t="s">
        <v>53</v>
      </c>
      <c r="AV787" s="86" t="s">
        <v>53</v>
      </c>
      <c r="AW787" s="86" t="s">
        <v>63</v>
      </c>
      <c r="AX787" s="86" t="s">
        <v>12</v>
      </c>
      <c r="AY787" s="86" t="s">
        <v>93</v>
      </c>
    </row>
    <row r="788" spans="2:64" s="5" customFormat="1" ht="27" customHeight="1">
      <c r="B788" s="18"/>
      <c r="C788" s="72" t="s">
        <v>552</v>
      </c>
      <c r="D788" s="72" t="s">
        <v>94</v>
      </c>
      <c r="E788" s="73" t="s">
        <v>553</v>
      </c>
      <c r="F788" s="133" t="s">
        <v>554</v>
      </c>
      <c r="G788" s="134"/>
      <c r="H788" s="134"/>
      <c r="I788" s="134"/>
      <c r="J788" s="74" t="s">
        <v>549</v>
      </c>
      <c r="K788" s="75">
        <v>0.033</v>
      </c>
      <c r="L788" s="135"/>
      <c r="M788" s="134"/>
      <c r="N788" s="135">
        <f>ROUND($L$788*$K$788,2)</f>
        <v>0</v>
      </c>
      <c r="O788" s="134"/>
      <c r="P788" s="134"/>
      <c r="Q788" s="134"/>
      <c r="R788" s="19"/>
      <c r="T788" s="76"/>
      <c r="U788" s="22" t="s">
        <v>38</v>
      </c>
      <c r="V788" s="77">
        <v>4.696</v>
      </c>
      <c r="W788" s="77">
        <f>$V$788*$K$788</f>
        <v>0.154968</v>
      </c>
      <c r="X788" s="77">
        <v>0.0099</v>
      </c>
      <c r="Y788" s="77">
        <f>$X$788*$K$788</f>
        <v>0.0003267</v>
      </c>
      <c r="Z788" s="77">
        <v>0</v>
      </c>
      <c r="AA788" s="78">
        <f>$Z$788*$K$788</f>
        <v>0</v>
      </c>
      <c r="AR788" s="5" t="s">
        <v>221</v>
      </c>
      <c r="AT788" s="5" t="s">
        <v>94</v>
      </c>
      <c r="AU788" s="5" t="s">
        <v>53</v>
      </c>
      <c r="AY788" s="5" t="s">
        <v>93</v>
      </c>
      <c r="BE788" s="79">
        <f>IF($U$788="základní",$N$788,0)</f>
        <v>0</v>
      </c>
      <c r="BF788" s="79">
        <f>IF($U$788="snížená",$N$788,0)</f>
        <v>0</v>
      </c>
      <c r="BG788" s="79">
        <f>IF($U$788="zákl. přenesená",$N$788,0)</f>
        <v>0</v>
      </c>
      <c r="BH788" s="79">
        <f>IF($U$788="sníž. přenesená",$N$788,0)</f>
        <v>0</v>
      </c>
      <c r="BI788" s="79">
        <f>IF($U$788="nulová",$N$788,0)</f>
        <v>0</v>
      </c>
      <c r="BJ788" s="5" t="s">
        <v>12</v>
      </c>
      <c r="BK788" s="79">
        <f>ROUND($L$788*$K$788,2)</f>
        <v>0</v>
      </c>
      <c r="BL788" s="5" t="s">
        <v>221</v>
      </c>
    </row>
    <row r="789" spans="2:51" s="5" customFormat="1" ht="15.75" customHeight="1">
      <c r="B789" s="80"/>
      <c r="E789" s="81"/>
      <c r="F789" s="136" t="s">
        <v>121</v>
      </c>
      <c r="G789" s="137"/>
      <c r="H789" s="137"/>
      <c r="I789" s="137"/>
      <c r="K789" s="81"/>
      <c r="R789" s="82"/>
      <c r="T789" s="83"/>
      <c r="AA789" s="84"/>
      <c r="AT789" s="81" t="s">
        <v>100</v>
      </c>
      <c r="AU789" s="81" t="s">
        <v>53</v>
      </c>
      <c r="AV789" s="81" t="s">
        <v>12</v>
      </c>
      <c r="AW789" s="81" t="s">
        <v>63</v>
      </c>
      <c r="AX789" s="81" t="s">
        <v>49</v>
      </c>
      <c r="AY789" s="81" t="s">
        <v>93</v>
      </c>
    </row>
    <row r="790" spans="2:51" s="5" customFormat="1" ht="15.75" customHeight="1">
      <c r="B790" s="80"/>
      <c r="E790" s="81"/>
      <c r="F790" s="136" t="s">
        <v>101</v>
      </c>
      <c r="G790" s="137"/>
      <c r="H790" s="137"/>
      <c r="I790" s="137"/>
      <c r="K790" s="81"/>
      <c r="R790" s="82"/>
      <c r="T790" s="83"/>
      <c r="AA790" s="84"/>
      <c r="AT790" s="81" t="s">
        <v>100</v>
      </c>
      <c r="AU790" s="81" t="s">
        <v>53</v>
      </c>
      <c r="AV790" s="81" t="s">
        <v>12</v>
      </c>
      <c r="AW790" s="81" t="s">
        <v>63</v>
      </c>
      <c r="AX790" s="81" t="s">
        <v>49</v>
      </c>
      <c r="AY790" s="81" t="s">
        <v>93</v>
      </c>
    </row>
    <row r="791" spans="2:51" s="5" customFormat="1" ht="15.75" customHeight="1">
      <c r="B791" s="80"/>
      <c r="E791" s="81"/>
      <c r="F791" s="136" t="s">
        <v>102</v>
      </c>
      <c r="G791" s="137"/>
      <c r="H791" s="137"/>
      <c r="I791" s="137"/>
      <c r="K791" s="81"/>
      <c r="R791" s="82"/>
      <c r="T791" s="83"/>
      <c r="AA791" s="84"/>
      <c r="AT791" s="81" t="s">
        <v>100</v>
      </c>
      <c r="AU791" s="81" t="s">
        <v>53</v>
      </c>
      <c r="AV791" s="81" t="s">
        <v>12</v>
      </c>
      <c r="AW791" s="81" t="s">
        <v>63</v>
      </c>
      <c r="AX791" s="81" t="s">
        <v>49</v>
      </c>
      <c r="AY791" s="81" t="s">
        <v>93</v>
      </c>
    </row>
    <row r="792" spans="2:51" s="5" customFormat="1" ht="15.75" customHeight="1">
      <c r="B792" s="85"/>
      <c r="E792" s="86"/>
      <c r="F792" s="138" t="s">
        <v>113</v>
      </c>
      <c r="G792" s="139"/>
      <c r="H792" s="139"/>
      <c r="I792" s="139"/>
      <c r="K792" s="87">
        <v>3</v>
      </c>
      <c r="R792" s="88"/>
      <c r="T792" s="89"/>
      <c r="AA792" s="90"/>
      <c r="AT792" s="86" t="s">
        <v>100</v>
      </c>
      <c r="AU792" s="86" t="s">
        <v>53</v>
      </c>
      <c r="AV792" s="86" t="s">
        <v>53</v>
      </c>
      <c r="AW792" s="86" t="s">
        <v>63</v>
      </c>
      <c r="AX792" s="86" t="s">
        <v>49</v>
      </c>
      <c r="AY792" s="86" t="s">
        <v>93</v>
      </c>
    </row>
    <row r="793" spans="2:51" s="5" customFormat="1" ht="15.75" customHeight="1">
      <c r="B793" s="80"/>
      <c r="E793" s="81"/>
      <c r="F793" s="136" t="s">
        <v>104</v>
      </c>
      <c r="G793" s="137"/>
      <c r="H793" s="137"/>
      <c r="I793" s="137"/>
      <c r="K793" s="81"/>
      <c r="R793" s="82"/>
      <c r="T793" s="83"/>
      <c r="AA793" s="84"/>
      <c r="AT793" s="81" t="s">
        <v>100</v>
      </c>
      <c r="AU793" s="81" t="s">
        <v>53</v>
      </c>
      <c r="AV793" s="81" t="s">
        <v>12</v>
      </c>
      <c r="AW793" s="81" t="s">
        <v>63</v>
      </c>
      <c r="AX793" s="81" t="s">
        <v>49</v>
      </c>
      <c r="AY793" s="81" t="s">
        <v>93</v>
      </c>
    </row>
    <row r="794" spans="2:51" s="5" customFormat="1" ht="15.75" customHeight="1">
      <c r="B794" s="85"/>
      <c r="E794" s="86"/>
      <c r="F794" s="138" t="s">
        <v>550</v>
      </c>
      <c r="G794" s="139"/>
      <c r="H794" s="139"/>
      <c r="I794" s="139"/>
      <c r="K794" s="87">
        <v>25</v>
      </c>
      <c r="R794" s="88"/>
      <c r="T794" s="89"/>
      <c r="AA794" s="90"/>
      <c r="AT794" s="86" t="s">
        <v>100</v>
      </c>
      <c r="AU794" s="86" t="s">
        <v>53</v>
      </c>
      <c r="AV794" s="86" t="s">
        <v>53</v>
      </c>
      <c r="AW794" s="86" t="s">
        <v>63</v>
      </c>
      <c r="AX794" s="86" t="s">
        <v>49</v>
      </c>
      <c r="AY794" s="86" t="s">
        <v>93</v>
      </c>
    </row>
    <row r="795" spans="2:51" s="5" customFormat="1" ht="15.75" customHeight="1">
      <c r="B795" s="80"/>
      <c r="E795" s="81"/>
      <c r="F795" s="136" t="s">
        <v>106</v>
      </c>
      <c r="G795" s="137"/>
      <c r="H795" s="137"/>
      <c r="I795" s="137"/>
      <c r="K795" s="81"/>
      <c r="R795" s="82"/>
      <c r="T795" s="83"/>
      <c r="AA795" s="84"/>
      <c r="AT795" s="81" t="s">
        <v>100</v>
      </c>
      <c r="AU795" s="81" t="s">
        <v>53</v>
      </c>
      <c r="AV795" s="81" t="s">
        <v>12</v>
      </c>
      <c r="AW795" s="81" t="s">
        <v>63</v>
      </c>
      <c r="AX795" s="81" t="s">
        <v>49</v>
      </c>
      <c r="AY795" s="81" t="s">
        <v>93</v>
      </c>
    </row>
    <row r="796" spans="2:51" s="5" customFormat="1" ht="15.75" customHeight="1">
      <c r="B796" s="85"/>
      <c r="E796" s="86"/>
      <c r="F796" s="138" t="s">
        <v>122</v>
      </c>
      <c r="G796" s="139"/>
      <c r="H796" s="139"/>
      <c r="I796" s="139"/>
      <c r="K796" s="87">
        <v>5</v>
      </c>
      <c r="R796" s="88"/>
      <c r="T796" s="89"/>
      <c r="AA796" s="90"/>
      <c r="AT796" s="86" t="s">
        <v>100</v>
      </c>
      <c r="AU796" s="86" t="s">
        <v>53</v>
      </c>
      <c r="AV796" s="86" t="s">
        <v>53</v>
      </c>
      <c r="AW796" s="86" t="s">
        <v>63</v>
      </c>
      <c r="AX796" s="86" t="s">
        <v>49</v>
      </c>
      <c r="AY796" s="86" t="s">
        <v>93</v>
      </c>
    </row>
    <row r="797" spans="2:51" s="5" customFormat="1" ht="15.75" customHeight="1">
      <c r="B797" s="91"/>
      <c r="E797" s="92"/>
      <c r="F797" s="140" t="s">
        <v>108</v>
      </c>
      <c r="G797" s="141"/>
      <c r="H797" s="141"/>
      <c r="I797" s="141"/>
      <c r="K797" s="93">
        <v>33</v>
      </c>
      <c r="R797" s="94"/>
      <c r="T797" s="95"/>
      <c r="AA797" s="96"/>
      <c r="AT797" s="92" t="s">
        <v>100</v>
      </c>
      <c r="AU797" s="92" t="s">
        <v>53</v>
      </c>
      <c r="AV797" s="92" t="s">
        <v>98</v>
      </c>
      <c r="AW797" s="92" t="s">
        <v>63</v>
      </c>
      <c r="AX797" s="92" t="s">
        <v>49</v>
      </c>
      <c r="AY797" s="92" t="s">
        <v>93</v>
      </c>
    </row>
    <row r="798" spans="2:51" s="5" customFormat="1" ht="15.75" customHeight="1">
      <c r="B798" s="85"/>
      <c r="E798" s="86"/>
      <c r="F798" s="138" t="s">
        <v>551</v>
      </c>
      <c r="G798" s="139"/>
      <c r="H798" s="139"/>
      <c r="I798" s="139"/>
      <c r="K798" s="87">
        <v>0.033</v>
      </c>
      <c r="R798" s="88"/>
      <c r="T798" s="89"/>
      <c r="AA798" s="90"/>
      <c r="AT798" s="86" t="s">
        <v>100</v>
      </c>
      <c r="AU798" s="86" t="s">
        <v>53</v>
      </c>
      <c r="AV798" s="86" t="s">
        <v>53</v>
      </c>
      <c r="AW798" s="86" t="s">
        <v>63</v>
      </c>
      <c r="AX798" s="86" t="s">
        <v>12</v>
      </c>
      <c r="AY798" s="86" t="s">
        <v>93</v>
      </c>
    </row>
    <row r="799" spans="2:64" s="5" customFormat="1" ht="27" customHeight="1">
      <c r="B799" s="18"/>
      <c r="C799" s="72" t="s">
        <v>555</v>
      </c>
      <c r="D799" s="72" t="s">
        <v>94</v>
      </c>
      <c r="E799" s="73" t="s">
        <v>556</v>
      </c>
      <c r="F799" s="133" t="s">
        <v>557</v>
      </c>
      <c r="G799" s="134"/>
      <c r="H799" s="134"/>
      <c r="I799" s="134"/>
      <c r="J799" s="74" t="s">
        <v>116</v>
      </c>
      <c r="K799" s="75">
        <v>3</v>
      </c>
      <c r="L799" s="135"/>
      <c r="M799" s="134"/>
      <c r="N799" s="135">
        <f>ROUND($L$799*$K$799,2)</f>
        <v>0</v>
      </c>
      <c r="O799" s="134"/>
      <c r="P799" s="134"/>
      <c r="Q799" s="134"/>
      <c r="R799" s="19"/>
      <c r="T799" s="76"/>
      <c r="U799" s="22" t="s">
        <v>38</v>
      </c>
      <c r="V799" s="77">
        <v>0.171</v>
      </c>
      <c r="W799" s="77">
        <f>$V$799*$K$799</f>
        <v>0.513</v>
      </c>
      <c r="X799" s="77">
        <v>0</v>
      </c>
      <c r="Y799" s="77">
        <f>$X$799*$K$799</f>
        <v>0</v>
      </c>
      <c r="Z799" s="77">
        <v>0</v>
      </c>
      <c r="AA799" s="78">
        <f>$Z$799*$K$799</f>
        <v>0</v>
      </c>
      <c r="AR799" s="5" t="s">
        <v>221</v>
      </c>
      <c r="AT799" s="5" t="s">
        <v>94</v>
      </c>
      <c r="AU799" s="5" t="s">
        <v>53</v>
      </c>
      <c r="AY799" s="5" t="s">
        <v>93</v>
      </c>
      <c r="BE799" s="79">
        <f>IF($U$799="základní",$N$799,0)</f>
        <v>0</v>
      </c>
      <c r="BF799" s="79">
        <f>IF($U$799="snížená",$N$799,0)</f>
        <v>0</v>
      </c>
      <c r="BG799" s="79">
        <f>IF($U$799="zákl. přenesená",$N$799,0)</f>
        <v>0</v>
      </c>
      <c r="BH799" s="79">
        <f>IF($U$799="sníž. přenesená",$N$799,0)</f>
        <v>0</v>
      </c>
      <c r="BI799" s="79">
        <f>IF($U$799="nulová",$N$799,0)</f>
        <v>0</v>
      </c>
      <c r="BJ799" s="5" t="s">
        <v>12</v>
      </c>
      <c r="BK799" s="79">
        <f>ROUND($L$799*$K$799,2)</f>
        <v>0</v>
      </c>
      <c r="BL799" s="5" t="s">
        <v>221</v>
      </c>
    </row>
    <row r="800" spans="2:51" s="5" customFormat="1" ht="15.75" customHeight="1">
      <c r="B800" s="80"/>
      <c r="E800" s="81"/>
      <c r="F800" s="136" t="s">
        <v>121</v>
      </c>
      <c r="G800" s="137"/>
      <c r="H800" s="137"/>
      <c r="I800" s="137"/>
      <c r="K800" s="81"/>
      <c r="R800" s="82"/>
      <c r="T800" s="83"/>
      <c r="AA800" s="84"/>
      <c r="AT800" s="81" t="s">
        <v>100</v>
      </c>
      <c r="AU800" s="81" t="s">
        <v>53</v>
      </c>
      <c r="AV800" s="81" t="s">
        <v>12</v>
      </c>
      <c r="AW800" s="81" t="s">
        <v>63</v>
      </c>
      <c r="AX800" s="81" t="s">
        <v>49</v>
      </c>
      <c r="AY800" s="81" t="s">
        <v>93</v>
      </c>
    </row>
    <row r="801" spans="2:51" s="5" customFormat="1" ht="27" customHeight="1">
      <c r="B801" s="80"/>
      <c r="E801" s="81"/>
      <c r="F801" s="136" t="s">
        <v>117</v>
      </c>
      <c r="G801" s="137"/>
      <c r="H801" s="137"/>
      <c r="I801" s="137"/>
      <c r="K801" s="81"/>
      <c r="R801" s="82"/>
      <c r="T801" s="83"/>
      <c r="AA801" s="84"/>
      <c r="AT801" s="81" t="s">
        <v>100</v>
      </c>
      <c r="AU801" s="81" t="s">
        <v>53</v>
      </c>
      <c r="AV801" s="81" t="s">
        <v>12</v>
      </c>
      <c r="AW801" s="81" t="s">
        <v>63</v>
      </c>
      <c r="AX801" s="81" t="s">
        <v>49</v>
      </c>
      <c r="AY801" s="81" t="s">
        <v>93</v>
      </c>
    </row>
    <row r="802" spans="2:51" s="5" customFormat="1" ht="15.75" customHeight="1">
      <c r="B802" s="85"/>
      <c r="E802" s="86"/>
      <c r="F802" s="138" t="s">
        <v>113</v>
      </c>
      <c r="G802" s="139"/>
      <c r="H802" s="139"/>
      <c r="I802" s="139"/>
      <c r="K802" s="87">
        <v>3</v>
      </c>
      <c r="R802" s="88"/>
      <c r="T802" s="89"/>
      <c r="AA802" s="90"/>
      <c r="AT802" s="86" t="s">
        <v>100</v>
      </c>
      <c r="AU802" s="86" t="s">
        <v>53</v>
      </c>
      <c r="AV802" s="86" t="s">
        <v>53</v>
      </c>
      <c r="AW802" s="86" t="s">
        <v>63</v>
      </c>
      <c r="AX802" s="86" t="s">
        <v>12</v>
      </c>
      <c r="AY802" s="86" t="s">
        <v>93</v>
      </c>
    </row>
    <row r="803" spans="2:64" s="5" customFormat="1" ht="27" customHeight="1">
      <c r="B803" s="18"/>
      <c r="C803" s="72" t="s">
        <v>558</v>
      </c>
      <c r="D803" s="72" t="s">
        <v>94</v>
      </c>
      <c r="E803" s="73" t="s">
        <v>559</v>
      </c>
      <c r="F803" s="133" t="s">
        <v>560</v>
      </c>
      <c r="G803" s="134"/>
      <c r="H803" s="134"/>
      <c r="I803" s="134"/>
      <c r="J803" s="74" t="s">
        <v>145</v>
      </c>
      <c r="K803" s="75">
        <v>2</v>
      </c>
      <c r="L803" s="135"/>
      <c r="M803" s="134"/>
      <c r="N803" s="135">
        <f>ROUND($L$803*$K$803,2)</f>
        <v>0</v>
      </c>
      <c r="O803" s="134"/>
      <c r="P803" s="134"/>
      <c r="Q803" s="134"/>
      <c r="R803" s="19"/>
      <c r="T803" s="76"/>
      <c r="U803" s="22" t="s">
        <v>38</v>
      </c>
      <c r="V803" s="77">
        <v>7.49</v>
      </c>
      <c r="W803" s="77">
        <f>$V$803*$K$803</f>
        <v>14.98</v>
      </c>
      <c r="X803" s="77">
        <v>0</v>
      </c>
      <c r="Y803" s="77">
        <f>$X$803*$K$803</f>
        <v>0</v>
      </c>
      <c r="Z803" s="77">
        <v>0</v>
      </c>
      <c r="AA803" s="78">
        <f>$Z$803*$K$803</f>
        <v>0</v>
      </c>
      <c r="AR803" s="5" t="s">
        <v>221</v>
      </c>
      <c r="AT803" s="5" t="s">
        <v>94</v>
      </c>
      <c r="AU803" s="5" t="s">
        <v>53</v>
      </c>
      <c r="AY803" s="5" t="s">
        <v>93</v>
      </c>
      <c r="BE803" s="79">
        <f>IF($U$803="základní",$N$803,0)</f>
        <v>0</v>
      </c>
      <c r="BF803" s="79">
        <f>IF($U$803="snížená",$N$803,0)</f>
        <v>0</v>
      </c>
      <c r="BG803" s="79">
        <f>IF($U$803="zákl. přenesená",$N$803,0)</f>
        <v>0</v>
      </c>
      <c r="BH803" s="79">
        <f>IF($U$803="sníž. přenesená",$N$803,0)</f>
        <v>0</v>
      </c>
      <c r="BI803" s="79">
        <f>IF($U$803="nulová",$N$803,0)</f>
        <v>0</v>
      </c>
      <c r="BJ803" s="5" t="s">
        <v>12</v>
      </c>
      <c r="BK803" s="79">
        <f>ROUND($L$803*$K$803,2)</f>
        <v>0</v>
      </c>
      <c r="BL803" s="5" t="s">
        <v>221</v>
      </c>
    </row>
    <row r="804" spans="2:51" s="5" customFormat="1" ht="15.75" customHeight="1">
      <c r="B804" s="80"/>
      <c r="E804" s="81"/>
      <c r="F804" s="136" t="s">
        <v>207</v>
      </c>
      <c r="G804" s="137"/>
      <c r="H804" s="137"/>
      <c r="I804" s="137"/>
      <c r="K804" s="81"/>
      <c r="R804" s="82"/>
      <c r="T804" s="83"/>
      <c r="AA804" s="84"/>
      <c r="AT804" s="81" t="s">
        <v>100</v>
      </c>
      <c r="AU804" s="81" t="s">
        <v>53</v>
      </c>
      <c r="AV804" s="81" t="s">
        <v>12</v>
      </c>
      <c r="AW804" s="81" t="s">
        <v>63</v>
      </c>
      <c r="AX804" s="81" t="s">
        <v>49</v>
      </c>
      <c r="AY804" s="81" t="s">
        <v>93</v>
      </c>
    </row>
    <row r="805" spans="2:51" s="5" customFormat="1" ht="15.75" customHeight="1">
      <c r="B805" s="80"/>
      <c r="E805" s="81"/>
      <c r="F805" s="136" t="s">
        <v>391</v>
      </c>
      <c r="G805" s="137"/>
      <c r="H805" s="137"/>
      <c r="I805" s="137"/>
      <c r="K805" s="81"/>
      <c r="R805" s="82"/>
      <c r="T805" s="83"/>
      <c r="AA805" s="84"/>
      <c r="AT805" s="81" t="s">
        <v>100</v>
      </c>
      <c r="AU805" s="81" t="s">
        <v>53</v>
      </c>
      <c r="AV805" s="81" t="s">
        <v>12</v>
      </c>
      <c r="AW805" s="81" t="s">
        <v>63</v>
      </c>
      <c r="AX805" s="81" t="s">
        <v>49</v>
      </c>
      <c r="AY805" s="81" t="s">
        <v>93</v>
      </c>
    </row>
    <row r="806" spans="2:51" s="5" customFormat="1" ht="15.75" customHeight="1">
      <c r="B806" s="85"/>
      <c r="E806" s="86"/>
      <c r="F806" s="138" t="s">
        <v>12</v>
      </c>
      <c r="G806" s="139"/>
      <c r="H806" s="139"/>
      <c r="I806" s="139"/>
      <c r="K806" s="87">
        <v>1</v>
      </c>
      <c r="R806" s="88"/>
      <c r="T806" s="89"/>
      <c r="AA806" s="90"/>
      <c r="AT806" s="86" t="s">
        <v>100</v>
      </c>
      <c r="AU806" s="86" t="s">
        <v>53</v>
      </c>
      <c r="AV806" s="86" t="s">
        <v>53</v>
      </c>
      <c r="AW806" s="86" t="s">
        <v>63</v>
      </c>
      <c r="AX806" s="86" t="s">
        <v>49</v>
      </c>
      <c r="AY806" s="86" t="s">
        <v>93</v>
      </c>
    </row>
    <row r="807" spans="2:51" s="5" customFormat="1" ht="15.75" customHeight="1">
      <c r="B807" s="80"/>
      <c r="E807" s="81"/>
      <c r="F807" s="136" t="s">
        <v>393</v>
      </c>
      <c r="G807" s="137"/>
      <c r="H807" s="137"/>
      <c r="I807" s="137"/>
      <c r="K807" s="81"/>
      <c r="R807" s="82"/>
      <c r="T807" s="83"/>
      <c r="AA807" s="84"/>
      <c r="AT807" s="81" t="s">
        <v>100</v>
      </c>
      <c r="AU807" s="81" t="s">
        <v>53</v>
      </c>
      <c r="AV807" s="81" t="s">
        <v>12</v>
      </c>
      <c r="AW807" s="81" t="s">
        <v>63</v>
      </c>
      <c r="AX807" s="81" t="s">
        <v>49</v>
      </c>
      <c r="AY807" s="81" t="s">
        <v>93</v>
      </c>
    </row>
    <row r="808" spans="2:51" s="5" customFormat="1" ht="15.75" customHeight="1">
      <c r="B808" s="85"/>
      <c r="E808" s="86"/>
      <c r="F808" s="138" t="s">
        <v>12</v>
      </c>
      <c r="G808" s="139"/>
      <c r="H808" s="139"/>
      <c r="I808" s="139"/>
      <c r="K808" s="87">
        <v>1</v>
      </c>
      <c r="R808" s="88"/>
      <c r="T808" s="89"/>
      <c r="AA808" s="90"/>
      <c r="AT808" s="86" t="s">
        <v>100</v>
      </c>
      <c r="AU808" s="86" t="s">
        <v>53</v>
      </c>
      <c r="AV808" s="86" t="s">
        <v>53</v>
      </c>
      <c r="AW808" s="86" t="s">
        <v>63</v>
      </c>
      <c r="AX808" s="86" t="s">
        <v>49</v>
      </c>
      <c r="AY808" s="86" t="s">
        <v>93</v>
      </c>
    </row>
    <row r="809" spans="2:51" s="5" customFormat="1" ht="15.75" customHeight="1">
      <c r="B809" s="91"/>
      <c r="E809" s="92"/>
      <c r="F809" s="140" t="s">
        <v>108</v>
      </c>
      <c r="G809" s="141"/>
      <c r="H809" s="141"/>
      <c r="I809" s="141"/>
      <c r="K809" s="93">
        <v>2</v>
      </c>
      <c r="R809" s="94"/>
      <c r="T809" s="95"/>
      <c r="AA809" s="96"/>
      <c r="AT809" s="92" t="s">
        <v>100</v>
      </c>
      <c r="AU809" s="92" t="s">
        <v>53</v>
      </c>
      <c r="AV809" s="92" t="s">
        <v>98</v>
      </c>
      <c r="AW809" s="92" t="s">
        <v>63</v>
      </c>
      <c r="AX809" s="92" t="s">
        <v>12</v>
      </c>
      <c r="AY809" s="92" t="s">
        <v>93</v>
      </c>
    </row>
    <row r="810" spans="2:64" s="5" customFormat="1" ht="27" customHeight="1">
      <c r="B810" s="18"/>
      <c r="C810" s="72" t="s">
        <v>561</v>
      </c>
      <c r="D810" s="72" t="s">
        <v>94</v>
      </c>
      <c r="E810" s="73" t="s">
        <v>562</v>
      </c>
      <c r="F810" s="133" t="s">
        <v>563</v>
      </c>
      <c r="G810" s="134"/>
      <c r="H810" s="134"/>
      <c r="I810" s="134"/>
      <c r="J810" s="74" t="s">
        <v>145</v>
      </c>
      <c r="K810" s="75">
        <v>1</v>
      </c>
      <c r="L810" s="135"/>
      <c r="M810" s="134"/>
      <c r="N810" s="135">
        <f>ROUND($L$810*$K$810,2)</f>
        <v>0</v>
      </c>
      <c r="O810" s="134"/>
      <c r="P810" s="134"/>
      <c r="Q810" s="134"/>
      <c r="R810" s="19"/>
      <c r="T810" s="76"/>
      <c r="U810" s="22" t="s">
        <v>38</v>
      </c>
      <c r="V810" s="77">
        <v>2.565</v>
      </c>
      <c r="W810" s="77">
        <f>$V$810*$K$810</f>
        <v>2.565</v>
      </c>
      <c r="X810" s="77">
        <v>0</v>
      </c>
      <c r="Y810" s="77">
        <f>$X$810*$K$810</f>
        <v>0</v>
      </c>
      <c r="Z810" s="77">
        <v>0</v>
      </c>
      <c r="AA810" s="78">
        <f>$Z$810*$K$810</f>
        <v>0</v>
      </c>
      <c r="AR810" s="5" t="s">
        <v>221</v>
      </c>
      <c r="AT810" s="5" t="s">
        <v>94</v>
      </c>
      <c r="AU810" s="5" t="s">
        <v>53</v>
      </c>
      <c r="AY810" s="5" t="s">
        <v>93</v>
      </c>
      <c r="BE810" s="79">
        <f>IF($U$810="základní",$N$810,0)</f>
        <v>0</v>
      </c>
      <c r="BF810" s="79">
        <f>IF($U$810="snížená",$N$810,0)</f>
        <v>0</v>
      </c>
      <c r="BG810" s="79">
        <f>IF($U$810="zákl. přenesená",$N$810,0)</f>
        <v>0</v>
      </c>
      <c r="BH810" s="79">
        <f>IF($U$810="sníž. přenesená",$N$810,0)</f>
        <v>0</v>
      </c>
      <c r="BI810" s="79">
        <f>IF($U$810="nulová",$N$810,0)</f>
        <v>0</v>
      </c>
      <c r="BJ810" s="5" t="s">
        <v>12</v>
      </c>
      <c r="BK810" s="79">
        <f>ROUND($L$810*$K$810,2)</f>
        <v>0</v>
      </c>
      <c r="BL810" s="5" t="s">
        <v>221</v>
      </c>
    </row>
    <row r="811" spans="2:51" s="5" customFormat="1" ht="15.75" customHeight="1">
      <c r="B811" s="80"/>
      <c r="E811" s="81"/>
      <c r="F811" s="136" t="s">
        <v>207</v>
      </c>
      <c r="G811" s="137"/>
      <c r="H811" s="137"/>
      <c r="I811" s="137"/>
      <c r="K811" s="81"/>
      <c r="R811" s="82"/>
      <c r="T811" s="83"/>
      <c r="AA811" s="84"/>
      <c r="AT811" s="81" t="s">
        <v>100</v>
      </c>
      <c r="AU811" s="81" t="s">
        <v>53</v>
      </c>
      <c r="AV811" s="81" t="s">
        <v>12</v>
      </c>
      <c r="AW811" s="81" t="s">
        <v>63</v>
      </c>
      <c r="AX811" s="81" t="s">
        <v>49</v>
      </c>
      <c r="AY811" s="81" t="s">
        <v>93</v>
      </c>
    </row>
    <row r="812" spans="2:51" s="5" customFormat="1" ht="15.75" customHeight="1">
      <c r="B812" s="80"/>
      <c r="E812" s="81"/>
      <c r="F812" s="136" t="s">
        <v>564</v>
      </c>
      <c r="G812" s="137"/>
      <c r="H812" s="137"/>
      <c r="I812" s="137"/>
      <c r="K812" s="81"/>
      <c r="R812" s="82"/>
      <c r="T812" s="83"/>
      <c r="AA812" s="84"/>
      <c r="AT812" s="81" t="s">
        <v>100</v>
      </c>
      <c r="AU812" s="81" t="s">
        <v>53</v>
      </c>
      <c r="AV812" s="81" t="s">
        <v>12</v>
      </c>
      <c r="AW812" s="81" t="s">
        <v>63</v>
      </c>
      <c r="AX812" s="81" t="s">
        <v>49</v>
      </c>
      <c r="AY812" s="81" t="s">
        <v>93</v>
      </c>
    </row>
    <row r="813" spans="2:51" s="5" customFormat="1" ht="15.75" customHeight="1">
      <c r="B813" s="85"/>
      <c r="E813" s="86"/>
      <c r="F813" s="138" t="s">
        <v>12</v>
      </c>
      <c r="G813" s="139"/>
      <c r="H813" s="139"/>
      <c r="I813" s="139"/>
      <c r="K813" s="87">
        <v>1</v>
      </c>
      <c r="R813" s="88"/>
      <c r="T813" s="89"/>
      <c r="AA813" s="90"/>
      <c r="AT813" s="86" t="s">
        <v>100</v>
      </c>
      <c r="AU813" s="86" t="s">
        <v>53</v>
      </c>
      <c r="AV813" s="86" t="s">
        <v>53</v>
      </c>
      <c r="AW813" s="86" t="s">
        <v>63</v>
      </c>
      <c r="AX813" s="86" t="s">
        <v>12</v>
      </c>
      <c r="AY813" s="86" t="s">
        <v>93</v>
      </c>
    </row>
    <row r="814" spans="2:64" s="5" customFormat="1" ht="27" customHeight="1">
      <c r="B814" s="18"/>
      <c r="C814" s="72" t="s">
        <v>565</v>
      </c>
      <c r="D814" s="72" t="s">
        <v>94</v>
      </c>
      <c r="E814" s="73" t="s">
        <v>566</v>
      </c>
      <c r="F814" s="133" t="s">
        <v>567</v>
      </c>
      <c r="G814" s="134"/>
      <c r="H814" s="134"/>
      <c r="I814" s="134"/>
      <c r="J814" s="74" t="s">
        <v>97</v>
      </c>
      <c r="K814" s="75">
        <v>0.144</v>
      </c>
      <c r="L814" s="135"/>
      <c r="M814" s="134"/>
      <c r="N814" s="135">
        <f>ROUND($L$814*$K$814,2)</f>
        <v>0</v>
      </c>
      <c r="O814" s="134"/>
      <c r="P814" s="134"/>
      <c r="Q814" s="134"/>
      <c r="R814" s="19"/>
      <c r="T814" s="76"/>
      <c r="U814" s="22" t="s">
        <v>38</v>
      </c>
      <c r="V814" s="77">
        <v>2.154</v>
      </c>
      <c r="W814" s="77">
        <f>$V$814*$K$814</f>
        <v>0.31017599999999995</v>
      </c>
      <c r="X814" s="77">
        <v>0</v>
      </c>
      <c r="Y814" s="77">
        <f>$X$814*$K$814</f>
        <v>0</v>
      </c>
      <c r="Z814" s="77">
        <v>0</v>
      </c>
      <c r="AA814" s="78">
        <f>$Z$814*$K$814</f>
        <v>0</v>
      </c>
      <c r="AR814" s="5" t="s">
        <v>221</v>
      </c>
      <c r="AT814" s="5" t="s">
        <v>94</v>
      </c>
      <c r="AU814" s="5" t="s">
        <v>53</v>
      </c>
      <c r="AY814" s="5" t="s">
        <v>93</v>
      </c>
      <c r="BE814" s="79">
        <f>IF($U$814="základní",$N$814,0)</f>
        <v>0</v>
      </c>
      <c r="BF814" s="79">
        <f>IF($U$814="snížená",$N$814,0)</f>
        <v>0</v>
      </c>
      <c r="BG814" s="79">
        <f>IF($U$814="zákl. přenesená",$N$814,0)</f>
        <v>0</v>
      </c>
      <c r="BH814" s="79">
        <f>IF($U$814="sníž. přenesená",$N$814,0)</f>
        <v>0</v>
      </c>
      <c r="BI814" s="79">
        <f>IF($U$814="nulová",$N$814,0)</f>
        <v>0</v>
      </c>
      <c r="BJ814" s="5" t="s">
        <v>12</v>
      </c>
      <c r="BK814" s="79">
        <f>ROUND($L$814*$K$814,2)</f>
        <v>0</v>
      </c>
      <c r="BL814" s="5" t="s">
        <v>221</v>
      </c>
    </row>
    <row r="815" spans="2:51" s="5" customFormat="1" ht="15.75" customHeight="1">
      <c r="B815" s="80"/>
      <c r="E815" s="81"/>
      <c r="F815" s="136" t="s">
        <v>121</v>
      </c>
      <c r="G815" s="137"/>
      <c r="H815" s="137"/>
      <c r="I815" s="137"/>
      <c r="K815" s="81"/>
      <c r="R815" s="82"/>
      <c r="T815" s="83"/>
      <c r="AA815" s="84"/>
      <c r="AT815" s="81" t="s">
        <v>100</v>
      </c>
      <c r="AU815" s="81" t="s">
        <v>53</v>
      </c>
      <c r="AV815" s="81" t="s">
        <v>12</v>
      </c>
      <c r="AW815" s="81" t="s">
        <v>63</v>
      </c>
      <c r="AX815" s="81" t="s">
        <v>49</v>
      </c>
      <c r="AY815" s="81" t="s">
        <v>93</v>
      </c>
    </row>
    <row r="816" spans="2:51" s="5" customFormat="1" ht="15.75" customHeight="1">
      <c r="B816" s="80"/>
      <c r="E816" s="81"/>
      <c r="F816" s="136" t="s">
        <v>568</v>
      </c>
      <c r="G816" s="137"/>
      <c r="H816" s="137"/>
      <c r="I816" s="137"/>
      <c r="K816" s="81"/>
      <c r="R816" s="82"/>
      <c r="T816" s="83"/>
      <c r="AA816" s="84"/>
      <c r="AT816" s="81" t="s">
        <v>100</v>
      </c>
      <c r="AU816" s="81" t="s">
        <v>53</v>
      </c>
      <c r="AV816" s="81" t="s">
        <v>12</v>
      </c>
      <c r="AW816" s="81" t="s">
        <v>63</v>
      </c>
      <c r="AX816" s="81" t="s">
        <v>49</v>
      </c>
      <c r="AY816" s="81" t="s">
        <v>93</v>
      </c>
    </row>
    <row r="817" spans="2:51" s="5" customFormat="1" ht="15.75" customHeight="1">
      <c r="B817" s="80"/>
      <c r="E817" s="81"/>
      <c r="F817" s="136" t="s">
        <v>369</v>
      </c>
      <c r="G817" s="137"/>
      <c r="H817" s="137"/>
      <c r="I817" s="137"/>
      <c r="K817" s="81"/>
      <c r="R817" s="82"/>
      <c r="T817" s="83"/>
      <c r="AA817" s="84"/>
      <c r="AT817" s="81" t="s">
        <v>100</v>
      </c>
      <c r="AU817" s="81" t="s">
        <v>53</v>
      </c>
      <c r="AV817" s="81" t="s">
        <v>12</v>
      </c>
      <c r="AW817" s="81" t="s">
        <v>63</v>
      </c>
      <c r="AX817" s="81" t="s">
        <v>49</v>
      </c>
      <c r="AY817" s="81" t="s">
        <v>93</v>
      </c>
    </row>
    <row r="818" spans="2:51" s="5" customFormat="1" ht="15.75" customHeight="1">
      <c r="B818" s="85"/>
      <c r="E818" s="86"/>
      <c r="F818" s="138" t="s">
        <v>569</v>
      </c>
      <c r="G818" s="139"/>
      <c r="H818" s="139"/>
      <c r="I818" s="139"/>
      <c r="K818" s="87">
        <v>0.144</v>
      </c>
      <c r="R818" s="88"/>
      <c r="T818" s="89"/>
      <c r="AA818" s="90"/>
      <c r="AT818" s="86" t="s">
        <v>100</v>
      </c>
      <c r="AU818" s="86" t="s">
        <v>53</v>
      </c>
      <c r="AV818" s="86" t="s">
        <v>53</v>
      </c>
      <c r="AW818" s="86" t="s">
        <v>63</v>
      </c>
      <c r="AX818" s="86" t="s">
        <v>12</v>
      </c>
      <c r="AY818" s="86" t="s">
        <v>93</v>
      </c>
    </row>
    <row r="819" spans="2:64" s="5" customFormat="1" ht="27" customHeight="1">
      <c r="B819" s="18"/>
      <c r="C819" s="72" t="s">
        <v>570</v>
      </c>
      <c r="D819" s="72" t="s">
        <v>94</v>
      </c>
      <c r="E819" s="73" t="s">
        <v>571</v>
      </c>
      <c r="F819" s="133" t="s">
        <v>572</v>
      </c>
      <c r="G819" s="134"/>
      <c r="H819" s="134"/>
      <c r="I819" s="134"/>
      <c r="J819" s="74" t="s">
        <v>97</v>
      </c>
      <c r="K819" s="75">
        <v>4.735</v>
      </c>
      <c r="L819" s="135"/>
      <c r="M819" s="134"/>
      <c r="N819" s="135">
        <f>ROUND($L$819*$K$819,2)</f>
        <v>0</v>
      </c>
      <c r="O819" s="134"/>
      <c r="P819" s="134"/>
      <c r="Q819" s="134"/>
      <c r="R819" s="19"/>
      <c r="T819" s="76"/>
      <c r="U819" s="22" t="s">
        <v>38</v>
      </c>
      <c r="V819" s="77">
        <v>0.477</v>
      </c>
      <c r="W819" s="77">
        <f>$V$819*$K$819</f>
        <v>2.258595</v>
      </c>
      <c r="X819" s="77">
        <v>2.25634</v>
      </c>
      <c r="Y819" s="77">
        <f>$X$819*$K$819</f>
        <v>10.6837699</v>
      </c>
      <c r="Z819" s="77">
        <v>0</v>
      </c>
      <c r="AA819" s="78">
        <f>$Z$819*$K$819</f>
        <v>0</v>
      </c>
      <c r="AR819" s="5" t="s">
        <v>221</v>
      </c>
      <c r="AT819" s="5" t="s">
        <v>94</v>
      </c>
      <c r="AU819" s="5" t="s">
        <v>53</v>
      </c>
      <c r="AY819" s="5" t="s">
        <v>93</v>
      </c>
      <c r="BE819" s="79">
        <f>IF($U$819="základní",$N$819,0)</f>
        <v>0</v>
      </c>
      <c r="BF819" s="79">
        <f>IF($U$819="snížená",$N$819,0)</f>
        <v>0</v>
      </c>
      <c r="BG819" s="79">
        <f>IF($U$819="zákl. přenesená",$N$819,0)</f>
        <v>0</v>
      </c>
      <c r="BH819" s="79">
        <f>IF($U$819="sníž. přenesená",$N$819,0)</f>
        <v>0</v>
      </c>
      <c r="BI819" s="79">
        <f>IF($U$819="nulová",$N$819,0)</f>
        <v>0</v>
      </c>
      <c r="BJ819" s="5" t="s">
        <v>12</v>
      </c>
      <c r="BK819" s="79">
        <f>ROUND($L$819*$K$819,2)</f>
        <v>0</v>
      </c>
      <c r="BL819" s="5" t="s">
        <v>221</v>
      </c>
    </row>
    <row r="820" spans="2:51" s="5" customFormat="1" ht="15.75" customHeight="1">
      <c r="B820" s="80"/>
      <c r="E820" s="81"/>
      <c r="F820" s="136" t="s">
        <v>207</v>
      </c>
      <c r="G820" s="137"/>
      <c r="H820" s="137"/>
      <c r="I820" s="137"/>
      <c r="K820" s="81"/>
      <c r="R820" s="82"/>
      <c r="T820" s="83"/>
      <c r="AA820" s="84"/>
      <c r="AT820" s="81" t="s">
        <v>100</v>
      </c>
      <c r="AU820" s="81" t="s">
        <v>53</v>
      </c>
      <c r="AV820" s="81" t="s">
        <v>12</v>
      </c>
      <c r="AW820" s="81" t="s">
        <v>63</v>
      </c>
      <c r="AX820" s="81" t="s">
        <v>49</v>
      </c>
      <c r="AY820" s="81" t="s">
        <v>93</v>
      </c>
    </row>
    <row r="821" spans="2:51" s="5" customFormat="1" ht="15.75" customHeight="1">
      <c r="B821" s="80"/>
      <c r="E821" s="81"/>
      <c r="F821" s="136" t="s">
        <v>573</v>
      </c>
      <c r="G821" s="137"/>
      <c r="H821" s="137"/>
      <c r="I821" s="137"/>
      <c r="K821" s="81"/>
      <c r="R821" s="82"/>
      <c r="T821" s="83"/>
      <c r="AA821" s="84"/>
      <c r="AT821" s="81" t="s">
        <v>100</v>
      </c>
      <c r="AU821" s="81" t="s">
        <v>53</v>
      </c>
      <c r="AV821" s="81" t="s">
        <v>12</v>
      </c>
      <c r="AW821" s="81" t="s">
        <v>63</v>
      </c>
      <c r="AX821" s="81" t="s">
        <v>49</v>
      </c>
      <c r="AY821" s="81" t="s">
        <v>93</v>
      </c>
    </row>
    <row r="822" spans="2:51" s="5" customFormat="1" ht="15.75" customHeight="1">
      <c r="B822" s="80"/>
      <c r="E822" s="81"/>
      <c r="F822" s="136" t="s">
        <v>391</v>
      </c>
      <c r="G822" s="137"/>
      <c r="H822" s="137"/>
      <c r="I822" s="137"/>
      <c r="K822" s="81"/>
      <c r="R822" s="82"/>
      <c r="T822" s="83"/>
      <c r="AA822" s="84"/>
      <c r="AT822" s="81" t="s">
        <v>100</v>
      </c>
      <c r="AU822" s="81" t="s">
        <v>53</v>
      </c>
      <c r="AV822" s="81" t="s">
        <v>12</v>
      </c>
      <c r="AW822" s="81" t="s">
        <v>63</v>
      </c>
      <c r="AX822" s="81" t="s">
        <v>49</v>
      </c>
      <c r="AY822" s="81" t="s">
        <v>93</v>
      </c>
    </row>
    <row r="823" spans="2:51" s="5" customFormat="1" ht="15.75" customHeight="1">
      <c r="B823" s="85"/>
      <c r="E823" s="86"/>
      <c r="F823" s="138" t="s">
        <v>574</v>
      </c>
      <c r="G823" s="139"/>
      <c r="H823" s="139"/>
      <c r="I823" s="139"/>
      <c r="K823" s="87">
        <v>1.7</v>
      </c>
      <c r="R823" s="88"/>
      <c r="T823" s="89"/>
      <c r="AA823" s="90"/>
      <c r="AT823" s="86" t="s">
        <v>100</v>
      </c>
      <c r="AU823" s="86" t="s">
        <v>53</v>
      </c>
      <c r="AV823" s="86" t="s">
        <v>53</v>
      </c>
      <c r="AW823" s="86" t="s">
        <v>63</v>
      </c>
      <c r="AX823" s="86" t="s">
        <v>49</v>
      </c>
      <c r="AY823" s="86" t="s">
        <v>93</v>
      </c>
    </row>
    <row r="824" spans="2:51" s="5" customFormat="1" ht="15.75" customHeight="1">
      <c r="B824" s="80"/>
      <c r="E824" s="81"/>
      <c r="F824" s="136" t="s">
        <v>393</v>
      </c>
      <c r="G824" s="137"/>
      <c r="H824" s="137"/>
      <c r="I824" s="137"/>
      <c r="K824" s="81"/>
      <c r="R824" s="82"/>
      <c r="T824" s="83"/>
      <c r="AA824" s="84"/>
      <c r="AT824" s="81" t="s">
        <v>100</v>
      </c>
      <c r="AU824" s="81" t="s">
        <v>53</v>
      </c>
      <c r="AV824" s="81" t="s">
        <v>12</v>
      </c>
      <c r="AW824" s="81" t="s">
        <v>63</v>
      </c>
      <c r="AX824" s="81" t="s">
        <v>49</v>
      </c>
      <c r="AY824" s="81" t="s">
        <v>93</v>
      </c>
    </row>
    <row r="825" spans="2:51" s="5" customFormat="1" ht="15.75" customHeight="1">
      <c r="B825" s="85"/>
      <c r="E825" s="86"/>
      <c r="F825" s="138" t="s">
        <v>574</v>
      </c>
      <c r="G825" s="139"/>
      <c r="H825" s="139"/>
      <c r="I825" s="139"/>
      <c r="K825" s="87">
        <v>1.7</v>
      </c>
      <c r="R825" s="88"/>
      <c r="T825" s="89"/>
      <c r="AA825" s="90"/>
      <c r="AT825" s="86" t="s">
        <v>100</v>
      </c>
      <c r="AU825" s="86" t="s">
        <v>53</v>
      </c>
      <c r="AV825" s="86" t="s">
        <v>53</v>
      </c>
      <c r="AW825" s="86" t="s">
        <v>63</v>
      </c>
      <c r="AX825" s="86" t="s">
        <v>49</v>
      </c>
      <c r="AY825" s="86" t="s">
        <v>93</v>
      </c>
    </row>
    <row r="826" spans="2:51" s="5" customFormat="1" ht="15.75" customHeight="1">
      <c r="B826" s="80"/>
      <c r="E826" s="81"/>
      <c r="F826" s="136" t="s">
        <v>509</v>
      </c>
      <c r="G826" s="137"/>
      <c r="H826" s="137"/>
      <c r="I826" s="137"/>
      <c r="K826" s="81"/>
      <c r="R826" s="82"/>
      <c r="T826" s="83"/>
      <c r="AA826" s="84"/>
      <c r="AT826" s="81" t="s">
        <v>100</v>
      </c>
      <c r="AU826" s="81" t="s">
        <v>53</v>
      </c>
      <c r="AV826" s="81" t="s">
        <v>12</v>
      </c>
      <c r="AW826" s="81" t="s">
        <v>63</v>
      </c>
      <c r="AX826" s="81" t="s">
        <v>49</v>
      </c>
      <c r="AY826" s="81" t="s">
        <v>93</v>
      </c>
    </row>
    <row r="827" spans="2:51" s="5" customFormat="1" ht="15.75" customHeight="1">
      <c r="B827" s="85"/>
      <c r="E827" s="86"/>
      <c r="F827" s="138" t="s">
        <v>575</v>
      </c>
      <c r="G827" s="139"/>
      <c r="H827" s="139"/>
      <c r="I827" s="139"/>
      <c r="K827" s="87">
        <v>0.216</v>
      </c>
      <c r="R827" s="88"/>
      <c r="T827" s="89"/>
      <c r="AA827" s="90"/>
      <c r="AT827" s="86" t="s">
        <v>100</v>
      </c>
      <c r="AU827" s="86" t="s">
        <v>53</v>
      </c>
      <c r="AV827" s="86" t="s">
        <v>53</v>
      </c>
      <c r="AW827" s="86" t="s">
        <v>63</v>
      </c>
      <c r="AX827" s="86" t="s">
        <v>49</v>
      </c>
      <c r="AY827" s="86" t="s">
        <v>93</v>
      </c>
    </row>
    <row r="828" spans="2:51" s="5" customFormat="1" ht="15.75" customHeight="1">
      <c r="B828" s="80"/>
      <c r="E828" s="81"/>
      <c r="F828" s="136" t="s">
        <v>121</v>
      </c>
      <c r="G828" s="137"/>
      <c r="H828" s="137"/>
      <c r="I828" s="137"/>
      <c r="K828" s="81"/>
      <c r="R828" s="82"/>
      <c r="T828" s="83"/>
      <c r="AA828" s="84"/>
      <c r="AT828" s="81" t="s">
        <v>100</v>
      </c>
      <c r="AU828" s="81" t="s">
        <v>53</v>
      </c>
      <c r="AV828" s="81" t="s">
        <v>12</v>
      </c>
      <c r="AW828" s="81" t="s">
        <v>63</v>
      </c>
      <c r="AX828" s="81" t="s">
        <v>49</v>
      </c>
      <c r="AY828" s="81" t="s">
        <v>93</v>
      </c>
    </row>
    <row r="829" spans="2:51" s="5" customFormat="1" ht="15.75" customHeight="1">
      <c r="B829" s="80"/>
      <c r="E829" s="81"/>
      <c r="F829" s="136" t="s">
        <v>576</v>
      </c>
      <c r="G829" s="137"/>
      <c r="H829" s="137"/>
      <c r="I829" s="137"/>
      <c r="K829" s="81"/>
      <c r="R829" s="82"/>
      <c r="T829" s="83"/>
      <c r="AA829" s="84"/>
      <c r="AT829" s="81" t="s">
        <v>100</v>
      </c>
      <c r="AU829" s="81" t="s">
        <v>53</v>
      </c>
      <c r="AV829" s="81" t="s">
        <v>12</v>
      </c>
      <c r="AW829" s="81" t="s">
        <v>63</v>
      </c>
      <c r="AX829" s="81" t="s">
        <v>49</v>
      </c>
      <c r="AY829" s="81" t="s">
        <v>93</v>
      </c>
    </row>
    <row r="830" spans="2:51" s="5" customFormat="1" ht="15.75" customHeight="1">
      <c r="B830" s="80"/>
      <c r="E830" s="81"/>
      <c r="F830" s="136" t="s">
        <v>369</v>
      </c>
      <c r="G830" s="137"/>
      <c r="H830" s="137"/>
      <c r="I830" s="137"/>
      <c r="K830" s="81"/>
      <c r="R830" s="82"/>
      <c r="T830" s="83"/>
      <c r="AA830" s="84"/>
      <c r="AT830" s="81" t="s">
        <v>100</v>
      </c>
      <c r="AU830" s="81" t="s">
        <v>53</v>
      </c>
      <c r="AV830" s="81" t="s">
        <v>12</v>
      </c>
      <c r="AW830" s="81" t="s">
        <v>63</v>
      </c>
      <c r="AX830" s="81" t="s">
        <v>49</v>
      </c>
      <c r="AY830" s="81" t="s">
        <v>93</v>
      </c>
    </row>
    <row r="831" spans="2:51" s="5" customFormat="1" ht="15.75" customHeight="1">
      <c r="B831" s="85"/>
      <c r="E831" s="86"/>
      <c r="F831" s="138" t="s">
        <v>569</v>
      </c>
      <c r="G831" s="139"/>
      <c r="H831" s="139"/>
      <c r="I831" s="139"/>
      <c r="K831" s="87">
        <v>0.144</v>
      </c>
      <c r="R831" s="88"/>
      <c r="T831" s="89"/>
      <c r="AA831" s="90"/>
      <c r="AT831" s="86" t="s">
        <v>100</v>
      </c>
      <c r="AU831" s="86" t="s">
        <v>53</v>
      </c>
      <c r="AV831" s="86" t="s">
        <v>53</v>
      </c>
      <c r="AW831" s="86" t="s">
        <v>63</v>
      </c>
      <c r="AX831" s="86" t="s">
        <v>49</v>
      </c>
      <c r="AY831" s="86" t="s">
        <v>93</v>
      </c>
    </row>
    <row r="832" spans="2:51" s="5" customFormat="1" ht="15.75" customHeight="1">
      <c r="B832" s="80"/>
      <c r="E832" s="81"/>
      <c r="F832" s="136" t="s">
        <v>121</v>
      </c>
      <c r="G832" s="137"/>
      <c r="H832" s="137"/>
      <c r="I832" s="137"/>
      <c r="K832" s="81"/>
      <c r="R832" s="82"/>
      <c r="T832" s="83"/>
      <c r="AA832" s="84"/>
      <c r="AT832" s="81" t="s">
        <v>100</v>
      </c>
      <c r="AU832" s="81" t="s">
        <v>53</v>
      </c>
      <c r="AV832" s="81" t="s">
        <v>12</v>
      </c>
      <c r="AW832" s="81" t="s">
        <v>63</v>
      </c>
      <c r="AX832" s="81" t="s">
        <v>49</v>
      </c>
      <c r="AY832" s="81" t="s">
        <v>93</v>
      </c>
    </row>
    <row r="833" spans="2:51" s="5" customFormat="1" ht="15.75" customHeight="1">
      <c r="B833" s="80"/>
      <c r="E833" s="81"/>
      <c r="F833" s="136" t="s">
        <v>101</v>
      </c>
      <c r="G833" s="137"/>
      <c r="H833" s="137"/>
      <c r="I833" s="137"/>
      <c r="K833" s="81"/>
      <c r="R833" s="82"/>
      <c r="T833" s="83"/>
      <c r="AA833" s="84"/>
      <c r="AT833" s="81" t="s">
        <v>100</v>
      </c>
      <c r="AU833" s="81" t="s">
        <v>53</v>
      </c>
      <c r="AV833" s="81" t="s">
        <v>12</v>
      </c>
      <c r="AW833" s="81" t="s">
        <v>63</v>
      </c>
      <c r="AX833" s="81" t="s">
        <v>49</v>
      </c>
      <c r="AY833" s="81" t="s">
        <v>93</v>
      </c>
    </row>
    <row r="834" spans="2:51" s="5" customFormat="1" ht="15.75" customHeight="1">
      <c r="B834" s="80"/>
      <c r="E834" s="81"/>
      <c r="F834" s="136" t="s">
        <v>577</v>
      </c>
      <c r="G834" s="137"/>
      <c r="H834" s="137"/>
      <c r="I834" s="137"/>
      <c r="K834" s="81"/>
      <c r="R834" s="82"/>
      <c r="T834" s="83"/>
      <c r="AA834" s="84"/>
      <c r="AT834" s="81" t="s">
        <v>100</v>
      </c>
      <c r="AU834" s="81" t="s">
        <v>53</v>
      </c>
      <c r="AV834" s="81" t="s">
        <v>12</v>
      </c>
      <c r="AW834" s="81" t="s">
        <v>63</v>
      </c>
      <c r="AX834" s="81" t="s">
        <v>49</v>
      </c>
      <c r="AY834" s="81" t="s">
        <v>93</v>
      </c>
    </row>
    <row r="835" spans="2:51" s="5" customFormat="1" ht="15.75" customHeight="1">
      <c r="B835" s="85"/>
      <c r="E835" s="86"/>
      <c r="F835" s="138" t="s">
        <v>107</v>
      </c>
      <c r="G835" s="139"/>
      <c r="H835" s="139"/>
      <c r="I835" s="139"/>
      <c r="K835" s="87">
        <v>0.975</v>
      </c>
      <c r="R835" s="88"/>
      <c r="T835" s="89"/>
      <c r="AA835" s="90"/>
      <c r="AT835" s="86" t="s">
        <v>100</v>
      </c>
      <c r="AU835" s="86" t="s">
        <v>53</v>
      </c>
      <c r="AV835" s="86" t="s">
        <v>53</v>
      </c>
      <c r="AW835" s="86" t="s">
        <v>63</v>
      </c>
      <c r="AX835" s="86" t="s">
        <v>49</v>
      </c>
      <c r="AY835" s="86" t="s">
        <v>93</v>
      </c>
    </row>
    <row r="836" spans="2:51" s="5" customFormat="1" ht="15.75" customHeight="1">
      <c r="B836" s="91"/>
      <c r="E836" s="92"/>
      <c r="F836" s="140" t="s">
        <v>108</v>
      </c>
      <c r="G836" s="141"/>
      <c r="H836" s="141"/>
      <c r="I836" s="141"/>
      <c r="K836" s="93">
        <v>4.735</v>
      </c>
      <c r="R836" s="94"/>
      <c r="T836" s="95"/>
      <c r="AA836" s="96"/>
      <c r="AT836" s="92" t="s">
        <v>100</v>
      </c>
      <c r="AU836" s="92" t="s">
        <v>53</v>
      </c>
      <c r="AV836" s="92" t="s">
        <v>98</v>
      </c>
      <c r="AW836" s="92" t="s">
        <v>63</v>
      </c>
      <c r="AX836" s="92" t="s">
        <v>12</v>
      </c>
      <c r="AY836" s="92" t="s">
        <v>93</v>
      </c>
    </row>
    <row r="837" spans="2:64" s="5" customFormat="1" ht="27" customHeight="1">
      <c r="B837" s="18"/>
      <c r="C837" s="72" t="s">
        <v>578</v>
      </c>
      <c r="D837" s="72" t="s">
        <v>94</v>
      </c>
      <c r="E837" s="73" t="s">
        <v>579</v>
      </c>
      <c r="F837" s="133" t="s">
        <v>580</v>
      </c>
      <c r="G837" s="134"/>
      <c r="H837" s="134"/>
      <c r="I837" s="134"/>
      <c r="J837" s="74" t="s">
        <v>111</v>
      </c>
      <c r="K837" s="75">
        <v>0.01</v>
      </c>
      <c r="L837" s="135"/>
      <c r="M837" s="134"/>
      <c r="N837" s="135">
        <f>ROUND($L$837*$K$837,2)</f>
        <v>0</v>
      </c>
      <c r="O837" s="134"/>
      <c r="P837" s="134"/>
      <c r="Q837" s="134"/>
      <c r="R837" s="19"/>
      <c r="T837" s="76"/>
      <c r="U837" s="22" t="s">
        <v>38</v>
      </c>
      <c r="V837" s="77">
        <v>32.821</v>
      </c>
      <c r="W837" s="77">
        <f>$V$837*$K$837</f>
        <v>0.32821</v>
      </c>
      <c r="X837" s="77">
        <v>1.06017</v>
      </c>
      <c r="Y837" s="77">
        <f>$X$837*$K$837</f>
        <v>0.0106017</v>
      </c>
      <c r="Z837" s="77">
        <v>0</v>
      </c>
      <c r="AA837" s="78">
        <f>$Z$837*$K$837</f>
        <v>0</v>
      </c>
      <c r="AR837" s="5" t="s">
        <v>221</v>
      </c>
      <c r="AT837" s="5" t="s">
        <v>94</v>
      </c>
      <c r="AU837" s="5" t="s">
        <v>53</v>
      </c>
      <c r="AY837" s="5" t="s">
        <v>93</v>
      </c>
      <c r="BE837" s="79">
        <f>IF($U$837="základní",$N$837,0)</f>
        <v>0</v>
      </c>
      <c r="BF837" s="79">
        <f>IF($U$837="snížená",$N$837,0)</f>
        <v>0</v>
      </c>
      <c r="BG837" s="79">
        <f>IF($U$837="zákl. přenesená",$N$837,0)</f>
        <v>0</v>
      </c>
      <c r="BH837" s="79">
        <f>IF($U$837="sníž. přenesená",$N$837,0)</f>
        <v>0</v>
      </c>
      <c r="BI837" s="79">
        <f>IF($U$837="nulová",$N$837,0)</f>
        <v>0</v>
      </c>
      <c r="BJ837" s="5" t="s">
        <v>12</v>
      </c>
      <c r="BK837" s="79">
        <f>ROUND($L$837*$K$837,2)</f>
        <v>0</v>
      </c>
      <c r="BL837" s="5" t="s">
        <v>221</v>
      </c>
    </row>
    <row r="838" spans="2:51" s="5" customFormat="1" ht="15.75" customHeight="1">
      <c r="B838" s="80"/>
      <c r="E838" s="81"/>
      <c r="F838" s="136" t="s">
        <v>207</v>
      </c>
      <c r="G838" s="137"/>
      <c r="H838" s="137"/>
      <c r="I838" s="137"/>
      <c r="K838" s="81"/>
      <c r="R838" s="82"/>
      <c r="T838" s="83"/>
      <c r="AA838" s="84"/>
      <c r="AT838" s="81" t="s">
        <v>100</v>
      </c>
      <c r="AU838" s="81" t="s">
        <v>53</v>
      </c>
      <c r="AV838" s="81" t="s">
        <v>12</v>
      </c>
      <c r="AW838" s="81" t="s">
        <v>63</v>
      </c>
      <c r="AX838" s="81" t="s">
        <v>49</v>
      </c>
      <c r="AY838" s="81" t="s">
        <v>93</v>
      </c>
    </row>
    <row r="839" spans="2:51" s="5" customFormat="1" ht="15.75" customHeight="1">
      <c r="B839" s="80"/>
      <c r="E839" s="81"/>
      <c r="F839" s="136" t="s">
        <v>391</v>
      </c>
      <c r="G839" s="137"/>
      <c r="H839" s="137"/>
      <c r="I839" s="137"/>
      <c r="K839" s="81"/>
      <c r="R839" s="82"/>
      <c r="T839" s="83"/>
      <c r="AA839" s="84"/>
      <c r="AT839" s="81" t="s">
        <v>100</v>
      </c>
      <c r="AU839" s="81" t="s">
        <v>53</v>
      </c>
      <c r="AV839" s="81" t="s">
        <v>12</v>
      </c>
      <c r="AW839" s="81" t="s">
        <v>63</v>
      </c>
      <c r="AX839" s="81" t="s">
        <v>49</v>
      </c>
      <c r="AY839" s="81" t="s">
        <v>93</v>
      </c>
    </row>
    <row r="840" spans="2:51" s="5" customFormat="1" ht="15.75" customHeight="1">
      <c r="B840" s="85"/>
      <c r="E840" s="86"/>
      <c r="F840" s="138" t="s">
        <v>12</v>
      </c>
      <c r="G840" s="139"/>
      <c r="H840" s="139"/>
      <c r="I840" s="139"/>
      <c r="K840" s="87">
        <v>1</v>
      </c>
      <c r="R840" s="88"/>
      <c r="T840" s="89"/>
      <c r="AA840" s="90"/>
      <c r="AT840" s="86" t="s">
        <v>100</v>
      </c>
      <c r="AU840" s="86" t="s">
        <v>53</v>
      </c>
      <c r="AV840" s="86" t="s">
        <v>53</v>
      </c>
      <c r="AW840" s="86" t="s">
        <v>63</v>
      </c>
      <c r="AX840" s="86" t="s">
        <v>49</v>
      </c>
      <c r="AY840" s="86" t="s">
        <v>93</v>
      </c>
    </row>
    <row r="841" spans="2:51" s="5" customFormat="1" ht="15.75" customHeight="1">
      <c r="B841" s="80"/>
      <c r="E841" s="81"/>
      <c r="F841" s="136" t="s">
        <v>393</v>
      </c>
      <c r="G841" s="137"/>
      <c r="H841" s="137"/>
      <c r="I841" s="137"/>
      <c r="K841" s="81"/>
      <c r="R841" s="82"/>
      <c r="T841" s="83"/>
      <c r="AA841" s="84"/>
      <c r="AT841" s="81" t="s">
        <v>100</v>
      </c>
      <c r="AU841" s="81" t="s">
        <v>53</v>
      </c>
      <c r="AV841" s="81" t="s">
        <v>12</v>
      </c>
      <c r="AW841" s="81" t="s">
        <v>63</v>
      </c>
      <c r="AX841" s="81" t="s">
        <v>49</v>
      </c>
      <c r="AY841" s="81" t="s">
        <v>93</v>
      </c>
    </row>
    <row r="842" spans="2:51" s="5" customFormat="1" ht="15.75" customHeight="1">
      <c r="B842" s="85"/>
      <c r="E842" s="86"/>
      <c r="F842" s="138" t="s">
        <v>12</v>
      </c>
      <c r="G842" s="139"/>
      <c r="H842" s="139"/>
      <c r="I842" s="139"/>
      <c r="K842" s="87">
        <v>1</v>
      </c>
      <c r="R842" s="88"/>
      <c r="T842" s="89"/>
      <c r="AA842" s="90"/>
      <c r="AT842" s="86" t="s">
        <v>100</v>
      </c>
      <c r="AU842" s="86" t="s">
        <v>53</v>
      </c>
      <c r="AV842" s="86" t="s">
        <v>53</v>
      </c>
      <c r="AW842" s="86" t="s">
        <v>63</v>
      </c>
      <c r="AX842" s="86" t="s">
        <v>49</v>
      </c>
      <c r="AY842" s="86" t="s">
        <v>93</v>
      </c>
    </row>
    <row r="843" spans="2:51" s="5" customFormat="1" ht="15.75" customHeight="1">
      <c r="B843" s="91"/>
      <c r="E843" s="92"/>
      <c r="F843" s="140" t="s">
        <v>108</v>
      </c>
      <c r="G843" s="141"/>
      <c r="H843" s="141"/>
      <c r="I843" s="141"/>
      <c r="K843" s="93">
        <v>2</v>
      </c>
      <c r="R843" s="94"/>
      <c r="T843" s="95"/>
      <c r="AA843" s="96"/>
      <c r="AT843" s="92" t="s">
        <v>100</v>
      </c>
      <c r="AU843" s="92" t="s">
        <v>53</v>
      </c>
      <c r="AV843" s="92" t="s">
        <v>98</v>
      </c>
      <c r="AW843" s="92" t="s">
        <v>63</v>
      </c>
      <c r="AX843" s="92" t="s">
        <v>49</v>
      </c>
      <c r="AY843" s="92" t="s">
        <v>93</v>
      </c>
    </row>
    <row r="844" spans="2:51" s="5" customFormat="1" ht="15.75" customHeight="1">
      <c r="B844" s="80"/>
      <c r="E844" s="81"/>
      <c r="F844" s="136" t="s">
        <v>581</v>
      </c>
      <c r="G844" s="137"/>
      <c r="H844" s="137"/>
      <c r="I844" s="137"/>
      <c r="K844" s="81"/>
      <c r="R844" s="82"/>
      <c r="T844" s="83"/>
      <c r="AA844" s="84"/>
      <c r="AT844" s="81" t="s">
        <v>100</v>
      </c>
      <c r="AU844" s="81" t="s">
        <v>53</v>
      </c>
      <c r="AV844" s="81" t="s">
        <v>12</v>
      </c>
      <c r="AW844" s="81" t="s">
        <v>63</v>
      </c>
      <c r="AX844" s="81" t="s">
        <v>49</v>
      </c>
      <c r="AY844" s="81" t="s">
        <v>93</v>
      </c>
    </row>
    <row r="845" spans="2:51" s="5" customFormat="1" ht="15.75" customHeight="1">
      <c r="B845" s="85"/>
      <c r="E845" s="86"/>
      <c r="F845" s="138" t="s">
        <v>582</v>
      </c>
      <c r="G845" s="139"/>
      <c r="H845" s="139"/>
      <c r="I845" s="139"/>
      <c r="K845" s="87">
        <v>0.01</v>
      </c>
      <c r="R845" s="88"/>
      <c r="T845" s="89"/>
      <c r="AA845" s="90"/>
      <c r="AT845" s="86" t="s">
        <v>100</v>
      </c>
      <c r="AU845" s="86" t="s">
        <v>53</v>
      </c>
      <c r="AV845" s="86" t="s">
        <v>53</v>
      </c>
      <c r="AW845" s="86" t="s">
        <v>63</v>
      </c>
      <c r="AX845" s="86" t="s">
        <v>12</v>
      </c>
      <c r="AY845" s="86" t="s">
        <v>93</v>
      </c>
    </row>
    <row r="846" spans="2:64" s="5" customFormat="1" ht="27" customHeight="1">
      <c r="B846" s="18"/>
      <c r="C846" s="72" t="s">
        <v>583</v>
      </c>
      <c r="D846" s="72" t="s">
        <v>94</v>
      </c>
      <c r="E846" s="73" t="s">
        <v>584</v>
      </c>
      <c r="F846" s="133" t="s">
        <v>585</v>
      </c>
      <c r="G846" s="134"/>
      <c r="H846" s="134"/>
      <c r="I846" s="134"/>
      <c r="J846" s="74" t="s">
        <v>116</v>
      </c>
      <c r="K846" s="75">
        <v>16.24</v>
      </c>
      <c r="L846" s="135"/>
      <c r="M846" s="134"/>
      <c r="N846" s="135">
        <f>ROUND($L$846*$K$846,2)</f>
        <v>0</v>
      </c>
      <c r="O846" s="134"/>
      <c r="P846" s="134"/>
      <c r="Q846" s="134"/>
      <c r="R846" s="19"/>
      <c r="T846" s="76"/>
      <c r="U846" s="22" t="s">
        <v>38</v>
      </c>
      <c r="V846" s="77">
        <v>0.358</v>
      </c>
      <c r="W846" s="77">
        <f>$V$846*$K$846</f>
        <v>5.8139199999999995</v>
      </c>
      <c r="X846" s="77">
        <v>0.00117</v>
      </c>
      <c r="Y846" s="77">
        <f>$X$846*$K$846</f>
        <v>0.019000799999999998</v>
      </c>
      <c r="Z846" s="77">
        <v>0</v>
      </c>
      <c r="AA846" s="78">
        <f>$Z$846*$K$846</f>
        <v>0</v>
      </c>
      <c r="AR846" s="5" t="s">
        <v>221</v>
      </c>
      <c r="AT846" s="5" t="s">
        <v>94</v>
      </c>
      <c r="AU846" s="5" t="s">
        <v>53</v>
      </c>
      <c r="AY846" s="5" t="s">
        <v>93</v>
      </c>
      <c r="BE846" s="79">
        <f>IF($U$846="základní",$N$846,0)</f>
        <v>0</v>
      </c>
      <c r="BF846" s="79">
        <f>IF($U$846="snížená",$N$846,0)</f>
        <v>0</v>
      </c>
      <c r="BG846" s="79">
        <f>IF($U$846="zákl. přenesená",$N$846,0)</f>
        <v>0</v>
      </c>
      <c r="BH846" s="79">
        <f>IF($U$846="sníž. přenesená",$N$846,0)</f>
        <v>0</v>
      </c>
      <c r="BI846" s="79">
        <f>IF($U$846="nulová",$N$846,0)</f>
        <v>0</v>
      </c>
      <c r="BJ846" s="5" t="s">
        <v>12</v>
      </c>
      <c r="BK846" s="79">
        <f>ROUND($L$846*$K$846,2)</f>
        <v>0</v>
      </c>
      <c r="BL846" s="5" t="s">
        <v>221</v>
      </c>
    </row>
    <row r="847" spans="2:51" s="5" customFormat="1" ht="15.75" customHeight="1">
      <c r="B847" s="80"/>
      <c r="E847" s="81"/>
      <c r="F847" s="136" t="s">
        <v>121</v>
      </c>
      <c r="G847" s="137"/>
      <c r="H847" s="137"/>
      <c r="I847" s="137"/>
      <c r="K847" s="81"/>
      <c r="R847" s="82"/>
      <c r="T847" s="83"/>
      <c r="AA847" s="84"/>
      <c r="AT847" s="81" t="s">
        <v>100</v>
      </c>
      <c r="AU847" s="81" t="s">
        <v>53</v>
      </c>
      <c r="AV847" s="81" t="s">
        <v>12</v>
      </c>
      <c r="AW847" s="81" t="s">
        <v>63</v>
      </c>
      <c r="AX847" s="81" t="s">
        <v>49</v>
      </c>
      <c r="AY847" s="81" t="s">
        <v>93</v>
      </c>
    </row>
    <row r="848" spans="2:51" s="5" customFormat="1" ht="15.75" customHeight="1">
      <c r="B848" s="80"/>
      <c r="E848" s="81"/>
      <c r="F848" s="136" t="s">
        <v>586</v>
      </c>
      <c r="G848" s="137"/>
      <c r="H848" s="137"/>
      <c r="I848" s="137"/>
      <c r="K848" s="81"/>
      <c r="R848" s="82"/>
      <c r="T848" s="83"/>
      <c r="AA848" s="84"/>
      <c r="AT848" s="81" t="s">
        <v>100</v>
      </c>
      <c r="AU848" s="81" t="s">
        <v>53</v>
      </c>
      <c r="AV848" s="81" t="s">
        <v>12</v>
      </c>
      <c r="AW848" s="81" t="s">
        <v>63</v>
      </c>
      <c r="AX848" s="81" t="s">
        <v>49</v>
      </c>
      <c r="AY848" s="81" t="s">
        <v>93</v>
      </c>
    </row>
    <row r="849" spans="2:51" s="5" customFormat="1" ht="15.75" customHeight="1">
      <c r="B849" s="80"/>
      <c r="E849" s="81"/>
      <c r="F849" s="136" t="s">
        <v>391</v>
      </c>
      <c r="G849" s="137"/>
      <c r="H849" s="137"/>
      <c r="I849" s="137"/>
      <c r="K849" s="81"/>
      <c r="R849" s="82"/>
      <c r="T849" s="83"/>
      <c r="AA849" s="84"/>
      <c r="AT849" s="81" t="s">
        <v>100</v>
      </c>
      <c r="AU849" s="81" t="s">
        <v>53</v>
      </c>
      <c r="AV849" s="81" t="s">
        <v>12</v>
      </c>
      <c r="AW849" s="81" t="s">
        <v>63</v>
      </c>
      <c r="AX849" s="81" t="s">
        <v>49</v>
      </c>
      <c r="AY849" s="81" t="s">
        <v>93</v>
      </c>
    </row>
    <row r="850" spans="2:51" s="5" customFormat="1" ht="15.75" customHeight="1">
      <c r="B850" s="85"/>
      <c r="E850" s="86"/>
      <c r="F850" s="138" t="s">
        <v>587</v>
      </c>
      <c r="G850" s="139"/>
      <c r="H850" s="139"/>
      <c r="I850" s="139"/>
      <c r="K850" s="87">
        <v>6.8</v>
      </c>
      <c r="R850" s="88"/>
      <c r="T850" s="89"/>
      <c r="AA850" s="90"/>
      <c r="AT850" s="86" t="s">
        <v>100</v>
      </c>
      <c r="AU850" s="86" t="s">
        <v>53</v>
      </c>
      <c r="AV850" s="86" t="s">
        <v>53</v>
      </c>
      <c r="AW850" s="86" t="s">
        <v>63</v>
      </c>
      <c r="AX850" s="86" t="s">
        <v>49</v>
      </c>
      <c r="AY850" s="86" t="s">
        <v>93</v>
      </c>
    </row>
    <row r="851" spans="2:51" s="5" customFormat="1" ht="15.75" customHeight="1">
      <c r="B851" s="80"/>
      <c r="E851" s="81"/>
      <c r="F851" s="136" t="s">
        <v>393</v>
      </c>
      <c r="G851" s="137"/>
      <c r="H851" s="137"/>
      <c r="I851" s="137"/>
      <c r="K851" s="81"/>
      <c r="R851" s="82"/>
      <c r="T851" s="83"/>
      <c r="AA851" s="84"/>
      <c r="AT851" s="81" t="s">
        <v>100</v>
      </c>
      <c r="AU851" s="81" t="s">
        <v>53</v>
      </c>
      <c r="AV851" s="81" t="s">
        <v>12</v>
      </c>
      <c r="AW851" s="81" t="s">
        <v>63</v>
      </c>
      <c r="AX851" s="81" t="s">
        <v>49</v>
      </c>
      <c r="AY851" s="81" t="s">
        <v>93</v>
      </c>
    </row>
    <row r="852" spans="2:51" s="5" customFormat="1" ht="15.75" customHeight="1">
      <c r="B852" s="85"/>
      <c r="E852" s="86"/>
      <c r="F852" s="138" t="s">
        <v>587</v>
      </c>
      <c r="G852" s="139"/>
      <c r="H852" s="139"/>
      <c r="I852" s="139"/>
      <c r="K852" s="87">
        <v>6.8</v>
      </c>
      <c r="R852" s="88"/>
      <c r="T852" s="89"/>
      <c r="AA852" s="90"/>
      <c r="AT852" s="86" t="s">
        <v>100</v>
      </c>
      <c r="AU852" s="86" t="s">
        <v>53</v>
      </c>
      <c r="AV852" s="86" t="s">
        <v>53</v>
      </c>
      <c r="AW852" s="86" t="s">
        <v>63</v>
      </c>
      <c r="AX852" s="86" t="s">
        <v>49</v>
      </c>
      <c r="AY852" s="86" t="s">
        <v>93</v>
      </c>
    </row>
    <row r="853" spans="2:51" s="5" customFormat="1" ht="15.75" customHeight="1">
      <c r="B853" s="80"/>
      <c r="E853" s="81"/>
      <c r="F853" s="136" t="s">
        <v>509</v>
      </c>
      <c r="G853" s="137"/>
      <c r="H853" s="137"/>
      <c r="I853" s="137"/>
      <c r="K853" s="81"/>
      <c r="R853" s="82"/>
      <c r="T853" s="83"/>
      <c r="AA853" s="84"/>
      <c r="AT853" s="81" t="s">
        <v>100</v>
      </c>
      <c r="AU853" s="81" t="s">
        <v>53</v>
      </c>
      <c r="AV853" s="81" t="s">
        <v>12</v>
      </c>
      <c r="AW853" s="81" t="s">
        <v>63</v>
      </c>
      <c r="AX853" s="81" t="s">
        <v>49</v>
      </c>
      <c r="AY853" s="81" t="s">
        <v>93</v>
      </c>
    </row>
    <row r="854" spans="2:51" s="5" customFormat="1" ht="15.75" customHeight="1">
      <c r="B854" s="85"/>
      <c r="E854" s="86"/>
      <c r="F854" s="138" t="s">
        <v>588</v>
      </c>
      <c r="G854" s="139"/>
      <c r="H854" s="139"/>
      <c r="I854" s="139"/>
      <c r="K854" s="87">
        <v>1.44</v>
      </c>
      <c r="R854" s="88"/>
      <c r="T854" s="89"/>
      <c r="AA854" s="90"/>
      <c r="AT854" s="86" t="s">
        <v>100</v>
      </c>
      <c r="AU854" s="86" t="s">
        <v>53</v>
      </c>
      <c r="AV854" s="86" t="s">
        <v>53</v>
      </c>
      <c r="AW854" s="86" t="s">
        <v>63</v>
      </c>
      <c r="AX854" s="86" t="s">
        <v>49</v>
      </c>
      <c r="AY854" s="86" t="s">
        <v>93</v>
      </c>
    </row>
    <row r="855" spans="2:51" s="5" customFormat="1" ht="15.75" customHeight="1">
      <c r="B855" s="80"/>
      <c r="E855" s="81"/>
      <c r="F855" s="136" t="s">
        <v>589</v>
      </c>
      <c r="G855" s="137"/>
      <c r="H855" s="137"/>
      <c r="I855" s="137"/>
      <c r="K855" s="81"/>
      <c r="R855" s="82"/>
      <c r="T855" s="83"/>
      <c r="AA855" s="84"/>
      <c r="AT855" s="81" t="s">
        <v>100</v>
      </c>
      <c r="AU855" s="81" t="s">
        <v>53</v>
      </c>
      <c r="AV855" s="81" t="s">
        <v>12</v>
      </c>
      <c r="AW855" s="81" t="s">
        <v>63</v>
      </c>
      <c r="AX855" s="81" t="s">
        <v>49</v>
      </c>
      <c r="AY855" s="81" t="s">
        <v>93</v>
      </c>
    </row>
    <row r="856" spans="2:51" s="5" customFormat="1" ht="15.75" customHeight="1">
      <c r="B856" s="80"/>
      <c r="E856" s="81"/>
      <c r="F856" s="136" t="s">
        <v>369</v>
      </c>
      <c r="G856" s="137"/>
      <c r="H856" s="137"/>
      <c r="I856" s="137"/>
      <c r="K856" s="81"/>
      <c r="R856" s="82"/>
      <c r="T856" s="83"/>
      <c r="AA856" s="84"/>
      <c r="AT856" s="81" t="s">
        <v>100</v>
      </c>
      <c r="AU856" s="81" t="s">
        <v>53</v>
      </c>
      <c r="AV856" s="81" t="s">
        <v>12</v>
      </c>
      <c r="AW856" s="81" t="s">
        <v>63</v>
      </c>
      <c r="AX856" s="81" t="s">
        <v>49</v>
      </c>
      <c r="AY856" s="81" t="s">
        <v>93</v>
      </c>
    </row>
    <row r="857" spans="2:51" s="5" customFormat="1" ht="15.75" customHeight="1">
      <c r="B857" s="85"/>
      <c r="E857" s="86"/>
      <c r="F857" s="138" t="s">
        <v>590</v>
      </c>
      <c r="G857" s="139"/>
      <c r="H857" s="139"/>
      <c r="I857" s="139"/>
      <c r="K857" s="87">
        <v>1.2</v>
      </c>
      <c r="R857" s="88"/>
      <c r="T857" s="89"/>
      <c r="AA857" s="90"/>
      <c r="AT857" s="86" t="s">
        <v>100</v>
      </c>
      <c r="AU857" s="86" t="s">
        <v>53</v>
      </c>
      <c r="AV857" s="86" t="s">
        <v>53</v>
      </c>
      <c r="AW857" s="86" t="s">
        <v>63</v>
      </c>
      <c r="AX857" s="86" t="s">
        <v>49</v>
      </c>
      <c r="AY857" s="86" t="s">
        <v>93</v>
      </c>
    </row>
    <row r="858" spans="2:51" s="5" customFormat="1" ht="15.75" customHeight="1">
      <c r="B858" s="91"/>
      <c r="E858" s="92"/>
      <c r="F858" s="140" t="s">
        <v>108</v>
      </c>
      <c r="G858" s="141"/>
      <c r="H858" s="141"/>
      <c r="I858" s="141"/>
      <c r="K858" s="93">
        <v>16.24</v>
      </c>
      <c r="R858" s="94"/>
      <c r="T858" s="95"/>
      <c r="AA858" s="96"/>
      <c r="AT858" s="92" t="s">
        <v>100</v>
      </c>
      <c r="AU858" s="92" t="s">
        <v>53</v>
      </c>
      <c r="AV858" s="92" t="s">
        <v>98</v>
      </c>
      <c r="AW858" s="92" t="s">
        <v>63</v>
      </c>
      <c r="AX858" s="92" t="s">
        <v>12</v>
      </c>
      <c r="AY858" s="92" t="s">
        <v>93</v>
      </c>
    </row>
    <row r="859" spans="2:64" s="5" customFormat="1" ht="27" customHeight="1">
      <c r="B859" s="18"/>
      <c r="C859" s="72" t="s">
        <v>591</v>
      </c>
      <c r="D859" s="72" t="s">
        <v>94</v>
      </c>
      <c r="E859" s="73" t="s">
        <v>592</v>
      </c>
      <c r="F859" s="133" t="s">
        <v>593</v>
      </c>
      <c r="G859" s="134"/>
      <c r="H859" s="134"/>
      <c r="I859" s="134"/>
      <c r="J859" s="74" t="s">
        <v>116</v>
      </c>
      <c r="K859" s="75">
        <v>16.24</v>
      </c>
      <c r="L859" s="135"/>
      <c r="M859" s="134"/>
      <c r="N859" s="135">
        <f>ROUND($L$859*$K$859,2)</f>
        <v>0</v>
      </c>
      <c r="O859" s="134"/>
      <c r="P859" s="134"/>
      <c r="Q859" s="134"/>
      <c r="R859" s="19"/>
      <c r="T859" s="76"/>
      <c r="U859" s="22" t="s">
        <v>38</v>
      </c>
      <c r="V859" s="77">
        <v>0.201</v>
      </c>
      <c r="W859" s="77">
        <f>$V$859*$K$859</f>
        <v>3.26424</v>
      </c>
      <c r="X859" s="77">
        <v>0</v>
      </c>
      <c r="Y859" s="77">
        <f>$X$859*$K$859</f>
        <v>0</v>
      </c>
      <c r="Z859" s="77">
        <v>0</v>
      </c>
      <c r="AA859" s="78">
        <f>$Z$859*$K$859</f>
        <v>0</v>
      </c>
      <c r="AR859" s="5" t="s">
        <v>221</v>
      </c>
      <c r="AT859" s="5" t="s">
        <v>94</v>
      </c>
      <c r="AU859" s="5" t="s">
        <v>53</v>
      </c>
      <c r="AY859" s="5" t="s">
        <v>93</v>
      </c>
      <c r="BE859" s="79">
        <f>IF($U$859="základní",$N$859,0)</f>
        <v>0</v>
      </c>
      <c r="BF859" s="79">
        <f>IF($U$859="snížená",$N$859,0)</f>
        <v>0</v>
      </c>
      <c r="BG859" s="79">
        <f>IF($U$859="zákl. přenesená",$N$859,0)</f>
        <v>0</v>
      </c>
      <c r="BH859" s="79">
        <f>IF($U$859="sníž. přenesená",$N$859,0)</f>
        <v>0</v>
      </c>
      <c r="BI859" s="79">
        <f>IF($U$859="nulová",$N$859,0)</f>
        <v>0</v>
      </c>
      <c r="BJ859" s="5" t="s">
        <v>12</v>
      </c>
      <c r="BK859" s="79">
        <f>ROUND($L$859*$K$859,2)</f>
        <v>0</v>
      </c>
      <c r="BL859" s="5" t="s">
        <v>221</v>
      </c>
    </row>
    <row r="860" spans="2:51" s="5" customFormat="1" ht="15.75" customHeight="1">
      <c r="B860" s="80"/>
      <c r="E860" s="81"/>
      <c r="F860" s="136" t="s">
        <v>121</v>
      </c>
      <c r="G860" s="137"/>
      <c r="H860" s="137"/>
      <c r="I860" s="137"/>
      <c r="K860" s="81"/>
      <c r="R860" s="82"/>
      <c r="T860" s="83"/>
      <c r="AA860" s="84"/>
      <c r="AT860" s="81" t="s">
        <v>100</v>
      </c>
      <c r="AU860" s="81" t="s">
        <v>53</v>
      </c>
      <c r="AV860" s="81" t="s">
        <v>12</v>
      </c>
      <c r="AW860" s="81" t="s">
        <v>63</v>
      </c>
      <c r="AX860" s="81" t="s">
        <v>49</v>
      </c>
      <c r="AY860" s="81" t="s">
        <v>93</v>
      </c>
    </row>
    <row r="861" spans="2:51" s="5" customFormat="1" ht="15.75" customHeight="1">
      <c r="B861" s="80"/>
      <c r="E861" s="81"/>
      <c r="F861" s="136" t="s">
        <v>586</v>
      </c>
      <c r="G861" s="137"/>
      <c r="H861" s="137"/>
      <c r="I861" s="137"/>
      <c r="K861" s="81"/>
      <c r="R861" s="82"/>
      <c r="T861" s="83"/>
      <c r="AA861" s="84"/>
      <c r="AT861" s="81" t="s">
        <v>100</v>
      </c>
      <c r="AU861" s="81" t="s">
        <v>53</v>
      </c>
      <c r="AV861" s="81" t="s">
        <v>12</v>
      </c>
      <c r="AW861" s="81" t="s">
        <v>63</v>
      </c>
      <c r="AX861" s="81" t="s">
        <v>49</v>
      </c>
      <c r="AY861" s="81" t="s">
        <v>93</v>
      </c>
    </row>
    <row r="862" spans="2:51" s="5" customFormat="1" ht="15.75" customHeight="1">
      <c r="B862" s="80"/>
      <c r="E862" s="81"/>
      <c r="F862" s="136" t="s">
        <v>391</v>
      </c>
      <c r="G862" s="137"/>
      <c r="H862" s="137"/>
      <c r="I862" s="137"/>
      <c r="K862" s="81"/>
      <c r="R862" s="82"/>
      <c r="T862" s="83"/>
      <c r="AA862" s="84"/>
      <c r="AT862" s="81" t="s">
        <v>100</v>
      </c>
      <c r="AU862" s="81" t="s">
        <v>53</v>
      </c>
      <c r="AV862" s="81" t="s">
        <v>12</v>
      </c>
      <c r="AW862" s="81" t="s">
        <v>63</v>
      </c>
      <c r="AX862" s="81" t="s">
        <v>49</v>
      </c>
      <c r="AY862" s="81" t="s">
        <v>93</v>
      </c>
    </row>
    <row r="863" spans="2:51" s="5" customFormat="1" ht="15.75" customHeight="1">
      <c r="B863" s="85"/>
      <c r="E863" s="86"/>
      <c r="F863" s="138" t="s">
        <v>587</v>
      </c>
      <c r="G863" s="139"/>
      <c r="H863" s="139"/>
      <c r="I863" s="139"/>
      <c r="K863" s="87">
        <v>6.8</v>
      </c>
      <c r="R863" s="88"/>
      <c r="T863" s="89"/>
      <c r="AA863" s="90"/>
      <c r="AT863" s="86" t="s">
        <v>100</v>
      </c>
      <c r="AU863" s="86" t="s">
        <v>53</v>
      </c>
      <c r="AV863" s="86" t="s">
        <v>53</v>
      </c>
      <c r="AW863" s="86" t="s">
        <v>63</v>
      </c>
      <c r="AX863" s="86" t="s">
        <v>49</v>
      </c>
      <c r="AY863" s="86" t="s">
        <v>93</v>
      </c>
    </row>
    <row r="864" spans="2:51" s="5" customFormat="1" ht="15.75" customHeight="1">
      <c r="B864" s="80"/>
      <c r="E864" s="81"/>
      <c r="F864" s="136" t="s">
        <v>393</v>
      </c>
      <c r="G864" s="137"/>
      <c r="H864" s="137"/>
      <c r="I864" s="137"/>
      <c r="K864" s="81"/>
      <c r="R864" s="82"/>
      <c r="T864" s="83"/>
      <c r="AA864" s="84"/>
      <c r="AT864" s="81" t="s">
        <v>100</v>
      </c>
      <c r="AU864" s="81" t="s">
        <v>53</v>
      </c>
      <c r="AV864" s="81" t="s">
        <v>12</v>
      </c>
      <c r="AW864" s="81" t="s">
        <v>63</v>
      </c>
      <c r="AX864" s="81" t="s">
        <v>49</v>
      </c>
      <c r="AY864" s="81" t="s">
        <v>93</v>
      </c>
    </row>
    <row r="865" spans="2:51" s="5" customFormat="1" ht="15.75" customHeight="1">
      <c r="B865" s="85"/>
      <c r="E865" s="86"/>
      <c r="F865" s="138" t="s">
        <v>587</v>
      </c>
      <c r="G865" s="139"/>
      <c r="H865" s="139"/>
      <c r="I865" s="139"/>
      <c r="K865" s="87">
        <v>6.8</v>
      </c>
      <c r="R865" s="88"/>
      <c r="T865" s="89"/>
      <c r="AA865" s="90"/>
      <c r="AT865" s="86" t="s">
        <v>100</v>
      </c>
      <c r="AU865" s="86" t="s">
        <v>53</v>
      </c>
      <c r="AV865" s="86" t="s">
        <v>53</v>
      </c>
      <c r="AW865" s="86" t="s">
        <v>63</v>
      </c>
      <c r="AX865" s="86" t="s">
        <v>49</v>
      </c>
      <c r="AY865" s="86" t="s">
        <v>93</v>
      </c>
    </row>
    <row r="866" spans="2:51" s="5" customFormat="1" ht="15.75" customHeight="1">
      <c r="B866" s="80"/>
      <c r="E866" s="81"/>
      <c r="F866" s="136" t="s">
        <v>509</v>
      </c>
      <c r="G866" s="137"/>
      <c r="H866" s="137"/>
      <c r="I866" s="137"/>
      <c r="K866" s="81"/>
      <c r="R866" s="82"/>
      <c r="T866" s="83"/>
      <c r="AA866" s="84"/>
      <c r="AT866" s="81" t="s">
        <v>100</v>
      </c>
      <c r="AU866" s="81" t="s">
        <v>53</v>
      </c>
      <c r="AV866" s="81" t="s">
        <v>12</v>
      </c>
      <c r="AW866" s="81" t="s">
        <v>63</v>
      </c>
      <c r="AX866" s="81" t="s">
        <v>49</v>
      </c>
      <c r="AY866" s="81" t="s">
        <v>93</v>
      </c>
    </row>
    <row r="867" spans="2:51" s="5" customFormat="1" ht="15.75" customHeight="1">
      <c r="B867" s="85"/>
      <c r="E867" s="86"/>
      <c r="F867" s="138" t="s">
        <v>588</v>
      </c>
      <c r="G867" s="139"/>
      <c r="H867" s="139"/>
      <c r="I867" s="139"/>
      <c r="K867" s="87">
        <v>1.44</v>
      </c>
      <c r="R867" s="88"/>
      <c r="T867" s="89"/>
      <c r="AA867" s="90"/>
      <c r="AT867" s="86" t="s">
        <v>100</v>
      </c>
      <c r="AU867" s="86" t="s">
        <v>53</v>
      </c>
      <c r="AV867" s="86" t="s">
        <v>53</v>
      </c>
      <c r="AW867" s="86" t="s">
        <v>63</v>
      </c>
      <c r="AX867" s="86" t="s">
        <v>49</v>
      </c>
      <c r="AY867" s="86" t="s">
        <v>93</v>
      </c>
    </row>
    <row r="868" spans="2:51" s="5" customFormat="1" ht="15.75" customHeight="1">
      <c r="B868" s="80"/>
      <c r="E868" s="81"/>
      <c r="F868" s="136" t="s">
        <v>589</v>
      </c>
      <c r="G868" s="137"/>
      <c r="H868" s="137"/>
      <c r="I868" s="137"/>
      <c r="K868" s="81"/>
      <c r="R868" s="82"/>
      <c r="T868" s="83"/>
      <c r="AA868" s="84"/>
      <c r="AT868" s="81" t="s">
        <v>100</v>
      </c>
      <c r="AU868" s="81" t="s">
        <v>53</v>
      </c>
      <c r="AV868" s="81" t="s">
        <v>12</v>
      </c>
      <c r="AW868" s="81" t="s">
        <v>63</v>
      </c>
      <c r="AX868" s="81" t="s">
        <v>49</v>
      </c>
      <c r="AY868" s="81" t="s">
        <v>93</v>
      </c>
    </row>
    <row r="869" spans="2:51" s="5" customFormat="1" ht="15.75" customHeight="1">
      <c r="B869" s="80"/>
      <c r="E869" s="81"/>
      <c r="F869" s="136" t="s">
        <v>369</v>
      </c>
      <c r="G869" s="137"/>
      <c r="H869" s="137"/>
      <c r="I869" s="137"/>
      <c r="K869" s="81"/>
      <c r="R869" s="82"/>
      <c r="T869" s="83"/>
      <c r="AA869" s="84"/>
      <c r="AT869" s="81" t="s">
        <v>100</v>
      </c>
      <c r="AU869" s="81" t="s">
        <v>53</v>
      </c>
      <c r="AV869" s="81" t="s">
        <v>12</v>
      </c>
      <c r="AW869" s="81" t="s">
        <v>63</v>
      </c>
      <c r="AX869" s="81" t="s">
        <v>49</v>
      </c>
      <c r="AY869" s="81" t="s">
        <v>93</v>
      </c>
    </row>
    <row r="870" spans="2:51" s="5" customFormat="1" ht="15.75" customHeight="1">
      <c r="B870" s="85"/>
      <c r="E870" s="86"/>
      <c r="F870" s="138" t="s">
        <v>590</v>
      </c>
      <c r="G870" s="139"/>
      <c r="H870" s="139"/>
      <c r="I870" s="139"/>
      <c r="K870" s="87">
        <v>1.2</v>
      </c>
      <c r="R870" s="88"/>
      <c r="T870" s="89"/>
      <c r="AA870" s="90"/>
      <c r="AT870" s="86" t="s">
        <v>100</v>
      </c>
      <c r="AU870" s="86" t="s">
        <v>53</v>
      </c>
      <c r="AV870" s="86" t="s">
        <v>53</v>
      </c>
      <c r="AW870" s="86" t="s">
        <v>63</v>
      </c>
      <c r="AX870" s="86" t="s">
        <v>49</v>
      </c>
      <c r="AY870" s="86" t="s">
        <v>93</v>
      </c>
    </row>
    <row r="871" spans="2:51" s="5" customFormat="1" ht="15.75" customHeight="1">
      <c r="B871" s="91"/>
      <c r="E871" s="92"/>
      <c r="F871" s="140" t="s">
        <v>108</v>
      </c>
      <c r="G871" s="141"/>
      <c r="H871" s="141"/>
      <c r="I871" s="141"/>
      <c r="K871" s="93">
        <v>16.24</v>
      </c>
      <c r="R871" s="94"/>
      <c r="T871" s="95"/>
      <c r="AA871" s="96"/>
      <c r="AT871" s="92" t="s">
        <v>100</v>
      </c>
      <c r="AU871" s="92" t="s">
        <v>53</v>
      </c>
      <c r="AV871" s="92" t="s">
        <v>98</v>
      </c>
      <c r="AW871" s="92" t="s">
        <v>63</v>
      </c>
      <c r="AX871" s="92" t="s">
        <v>12</v>
      </c>
      <c r="AY871" s="92" t="s">
        <v>93</v>
      </c>
    </row>
    <row r="872" spans="2:64" s="5" customFormat="1" ht="27" customHeight="1">
      <c r="B872" s="18"/>
      <c r="C872" s="72" t="s">
        <v>594</v>
      </c>
      <c r="D872" s="72" t="s">
        <v>94</v>
      </c>
      <c r="E872" s="73" t="s">
        <v>595</v>
      </c>
      <c r="F872" s="133" t="s">
        <v>596</v>
      </c>
      <c r="G872" s="134"/>
      <c r="H872" s="134"/>
      <c r="I872" s="134"/>
      <c r="J872" s="74" t="s">
        <v>97</v>
      </c>
      <c r="K872" s="75">
        <v>8.895</v>
      </c>
      <c r="L872" s="135"/>
      <c r="M872" s="134"/>
      <c r="N872" s="135">
        <f>ROUND($L$872*$K$872,2)</f>
        <v>0</v>
      </c>
      <c r="O872" s="134"/>
      <c r="P872" s="134"/>
      <c r="Q872" s="134"/>
      <c r="R872" s="19"/>
      <c r="T872" s="76"/>
      <c r="U872" s="22" t="s">
        <v>38</v>
      </c>
      <c r="V872" s="77">
        <v>0.85</v>
      </c>
      <c r="W872" s="77">
        <f>$V$872*$K$872</f>
        <v>7.56075</v>
      </c>
      <c r="X872" s="77">
        <v>0</v>
      </c>
      <c r="Y872" s="77">
        <f>$X$872*$K$872</f>
        <v>0</v>
      </c>
      <c r="Z872" s="77">
        <v>0</v>
      </c>
      <c r="AA872" s="78">
        <f>$Z$872*$K$872</f>
        <v>0</v>
      </c>
      <c r="AR872" s="5" t="s">
        <v>221</v>
      </c>
      <c r="AT872" s="5" t="s">
        <v>94</v>
      </c>
      <c r="AU872" s="5" t="s">
        <v>53</v>
      </c>
      <c r="AY872" s="5" t="s">
        <v>93</v>
      </c>
      <c r="BE872" s="79">
        <f>IF($U$872="základní",$N$872,0)</f>
        <v>0</v>
      </c>
      <c r="BF872" s="79">
        <f>IF($U$872="snížená",$N$872,0)</f>
        <v>0</v>
      </c>
      <c r="BG872" s="79">
        <f>IF($U$872="zákl. přenesená",$N$872,0)</f>
        <v>0</v>
      </c>
      <c r="BH872" s="79">
        <f>IF($U$872="sníž. přenesená",$N$872,0)</f>
        <v>0</v>
      </c>
      <c r="BI872" s="79">
        <f>IF($U$872="nulová",$N$872,0)</f>
        <v>0</v>
      </c>
      <c r="BJ872" s="5" t="s">
        <v>12</v>
      </c>
      <c r="BK872" s="79">
        <f>ROUND($L$872*$K$872,2)</f>
        <v>0</v>
      </c>
      <c r="BL872" s="5" t="s">
        <v>221</v>
      </c>
    </row>
    <row r="873" spans="2:51" s="5" customFormat="1" ht="15.75" customHeight="1">
      <c r="B873" s="80"/>
      <c r="E873" s="81"/>
      <c r="F873" s="136" t="s">
        <v>121</v>
      </c>
      <c r="G873" s="137"/>
      <c r="H873" s="137"/>
      <c r="I873" s="137"/>
      <c r="K873" s="81"/>
      <c r="R873" s="82"/>
      <c r="T873" s="83"/>
      <c r="AA873" s="84"/>
      <c r="AT873" s="81" t="s">
        <v>100</v>
      </c>
      <c r="AU873" s="81" t="s">
        <v>53</v>
      </c>
      <c r="AV873" s="81" t="s">
        <v>12</v>
      </c>
      <c r="AW873" s="81" t="s">
        <v>63</v>
      </c>
      <c r="AX873" s="81" t="s">
        <v>49</v>
      </c>
      <c r="AY873" s="81" t="s">
        <v>93</v>
      </c>
    </row>
    <row r="874" spans="2:51" s="5" customFormat="1" ht="15.75" customHeight="1">
      <c r="B874" s="80"/>
      <c r="E874" s="81"/>
      <c r="F874" s="136" t="s">
        <v>101</v>
      </c>
      <c r="G874" s="137"/>
      <c r="H874" s="137"/>
      <c r="I874" s="137"/>
      <c r="K874" s="81"/>
      <c r="R874" s="82"/>
      <c r="T874" s="83"/>
      <c r="AA874" s="84"/>
      <c r="AT874" s="81" t="s">
        <v>100</v>
      </c>
      <c r="AU874" s="81" t="s">
        <v>53</v>
      </c>
      <c r="AV874" s="81" t="s">
        <v>12</v>
      </c>
      <c r="AW874" s="81" t="s">
        <v>63</v>
      </c>
      <c r="AX874" s="81" t="s">
        <v>49</v>
      </c>
      <c r="AY874" s="81" t="s">
        <v>93</v>
      </c>
    </row>
    <row r="875" spans="2:51" s="5" customFormat="1" ht="15.75" customHeight="1">
      <c r="B875" s="80"/>
      <c r="E875" s="81"/>
      <c r="F875" s="136" t="s">
        <v>102</v>
      </c>
      <c r="G875" s="137"/>
      <c r="H875" s="137"/>
      <c r="I875" s="137"/>
      <c r="K875" s="81"/>
      <c r="R875" s="82"/>
      <c r="T875" s="83"/>
      <c r="AA875" s="84"/>
      <c r="AT875" s="81" t="s">
        <v>100</v>
      </c>
      <c r="AU875" s="81" t="s">
        <v>53</v>
      </c>
      <c r="AV875" s="81" t="s">
        <v>12</v>
      </c>
      <c r="AW875" s="81" t="s">
        <v>63</v>
      </c>
      <c r="AX875" s="81" t="s">
        <v>49</v>
      </c>
      <c r="AY875" s="81" t="s">
        <v>93</v>
      </c>
    </row>
    <row r="876" spans="2:51" s="5" customFormat="1" ht="15.75" customHeight="1">
      <c r="B876" s="85"/>
      <c r="E876" s="86"/>
      <c r="F876" s="138" t="s">
        <v>597</v>
      </c>
      <c r="G876" s="139"/>
      <c r="H876" s="139"/>
      <c r="I876" s="139"/>
      <c r="K876" s="87">
        <v>0.42</v>
      </c>
      <c r="R876" s="88"/>
      <c r="T876" s="89"/>
      <c r="AA876" s="90"/>
      <c r="AT876" s="86" t="s">
        <v>100</v>
      </c>
      <c r="AU876" s="86" t="s">
        <v>53</v>
      </c>
      <c r="AV876" s="86" t="s">
        <v>53</v>
      </c>
      <c r="AW876" s="86" t="s">
        <v>63</v>
      </c>
      <c r="AX876" s="86" t="s">
        <v>49</v>
      </c>
      <c r="AY876" s="86" t="s">
        <v>93</v>
      </c>
    </row>
    <row r="877" spans="2:51" s="5" customFormat="1" ht="15.75" customHeight="1">
      <c r="B877" s="80"/>
      <c r="E877" s="81"/>
      <c r="F877" s="136" t="s">
        <v>104</v>
      </c>
      <c r="G877" s="137"/>
      <c r="H877" s="137"/>
      <c r="I877" s="137"/>
      <c r="K877" s="81"/>
      <c r="R877" s="82"/>
      <c r="T877" s="83"/>
      <c r="AA877" s="84"/>
      <c r="AT877" s="81" t="s">
        <v>100</v>
      </c>
      <c r="AU877" s="81" t="s">
        <v>53</v>
      </c>
      <c r="AV877" s="81" t="s">
        <v>12</v>
      </c>
      <c r="AW877" s="81" t="s">
        <v>63</v>
      </c>
      <c r="AX877" s="81" t="s">
        <v>49</v>
      </c>
      <c r="AY877" s="81" t="s">
        <v>93</v>
      </c>
    </row>
    <row r="878" spans="2:51" s="5" customFormat="1" ht="15.75" customHeight="1">
      <c r="B878" s="85"/>
      <c r="E878" s="86"/>
      <c r="F878" s="138" t="s">
        <v>598</v>
      </c>
      <c r="G878" s="139"/>
      <c r="H878" s="139"/>
      <c r="I878" s="139"/>
      <c r="K878" s="87">
        <v>7.5</v>
      </c>
      <c r="R878" s="88"/>
      <c r="T878" s="89"/>
      <c r="AA878" s="90"/>
      <c r="AT878" s="86" t="s">
        <v>100</v>
      </c>
      <c r="AU878" s="86" t="s">
        <v>53</v>
      </c>
      <c r="AV878" s="86" t="s">
        <v>53</v>
      </c>
      <c r="AW878" s="86" t="s">
        <v>63</v>
      </c>
      <c r="AX878" s="86" t="s">
        <v>49</v>
      </c>
      <c r="AY878" s="86" t="s">
        <v>93</v>
      </c>
    </row>
    <row r="879" spans="2:51" s="5" customFormat="1" ht="15.75" customHeight="1">
      <c r="B879" s="80"/>
      <c r="E879" s="81"/>
      <c r="F879" s="136" t="s">
        <v>106</v>
      </c>
      <c r="G879" s="137"/>
      <c r="H879" s="137"/>
      <c r="I879" s="137"/>
      <c r="K879" s="81"/>
      <c r="R879" s="82"/>
      <c r="T879" s="83"/>
      <c r="AA879" s="84"/>
      <c r="AT879" s="81" t="s">
        <v>100</v>
      </c>
      <c r="AU879" s="81" t="s">
        <v>53</v>
      </c>
      <c r="AV879" s="81" t="s">
        <v>12</v>
      </c>
      <c r="AW879" s="81" t="s">
        <v>63</v>
      </c>
      <c r="AX879" s="81" t="s">
        <v>49</v>
      </c>
      <c r="AY879" s="81" t="s">
        <v>93</v>
      </c>
    </row>
    <row r="880" spans="2:51" s="5" customFormat="1" ht="15.75" customHeight="1">
      <c r="B880" s="85"/>
      <c r="E880" s="86"/>
      <c r="F880" s="138" t="s">
        <v>107</v>
      </c>
      <c r="G880" s="139"/>
      <c r="H880" s="139"/>
      <c r="I880" s="139"/>
      <c r="K880" s="87">
        <v>0.975</v>
      </c>
      <c r="R880" s="88"/>
      <c r="T880" s="89"/>
      <c r="AA880" s="90"/>
      <c r="AT880" s="86" t="s">
        <v>100</v>
      </c>
      <c r="AU880" s="86" t="s">
        <v>53</v>
      </c>
      <c r="AV880" s="86" t="s">
        <v>53</v>
      </c>
      <c r="AW880" s="86" t="s">
        <v>63</v>
      </c>
      <c r="AX880" s="86" t="s">
        <v>49</v>
      </c>
      <c r="AY880" s="86" t="s">
        <v>93</v>
      </c>
    </row>
    <row r="881" spans="2:51" s="5" customFormat="1" ht="15.75" customHeight="1">
      <c r="B881" s="91"/>
      <c r="E881" s="92"/>
      <c r="F881" s="140" t="s">
        <v>108</v>
      </c>
      <c r="G881" s="141"/>
      <c r="H881" s="141"/>
      <c r="I881" s="141"/>
      <c r="K881" s="93">
        <v>8.895</v>
      </c>
      <c r="R881" s="94"/>
      <c r="T881" s="95"/>
      <c r="AA881" s="96"/>
      <c r="AT881" s="92" t="s">
        <v>100</v>
      </c>
      <c r="AU881" s="92" t="s">
        <v>53</v>
      </c>
      <c r="AV881" s="92" t="s">
        <v>98</v>
      </c>
      <c r="AW881" s="92" t="s">
        <v>63</v>
      </c>
      <c r="AX881" s="92" t="s">
        <v>12</v>
      </c>
      <c r="AY881" s="92" t="s">
        <v>93</v>
      </c>
    </row>
    <row r="882" spans="2:64" s="5" customFormat="1" ht="27" customHeight="1">
      <c r="B882" s="18"/>
      <c r="C882" s="72" t="s">
        <v>599</v>
      </c>
      <c r="D882" s="72" t="s">
        <v>94</v>
      </c>
      <c r="E882" s="73" t="s">
        <v>600</v>
      </c>
      <c r="F882" s="133" t="s">
        <v>601</v>
      </c>
      <c r="G882" s="134"/>
      <c r="H882" s="134"/>
      <c r="I882" s="134"/>
      <c r="J882" s="74" t="s">
        <v>177</v>
      </c>
      <c r="K882" s="75">
        <v>3</v>
      </c>
      <c r="L882" s="135"/>
      <c r="M882" s="134"/>
      <c r="N882" s="135">
        <f>ROUND($L$882*$K$882,2)</f>
        <v>0</v>
      </c>
      <c r="O882" s="134"/>
      <c r="P882" s="134"/>
      <c r="Q882" s="134"/>
      <c r="R882" s="19"/>
      <c r="T882" s="76"/>
      <c r="U882" s="22" t="s">
        <v>38</v>
      </c>
      <c r="V882" s="77">
        <v>0.306</v>
      </c>
      <c r="W882" s="77">
        <f>$V$882*$K$882</f>
        <v>0.9179999999999999</v>
      </c>
      <c r="X882" s="77">
        <v>0</v>
      </c>
      <c r="Y882" s="77">
        <f>$X$882*$K$882</f>
        <v>0</v>
      </c>
      <c r="Z882" s="77">
        <v>0</v>
      </c>
      <c r="AA882" s="78">
        <f>$Z$882*$K$882</f>
        <v>0</v>
      </c>
      <c r="AR882" s="5" t="s">
        <v>221</v>
      </c>
      <c r="AT882" s="5" t="s">
        <v>94</v>
      </c>
      <c r="AU882" s="5" t="s">
        <v>53</v>
      </c>
      <c r="AY882" s="5" t="s">
        <v>93</v>
      </c>
      <c r="BE882" s="79">
        <f>IF($U$882="základní",$N$882,0)</f>
        <v>0</v>
      </c>
      <c r="BF882" s="79">
        <f>IF($U$882="snížená",$N$882,0)</f>
        <v>0</v>
      </c>
      <c r="BG882" s="79">
        <f>IF($U$882="zákl. přenesená",$N$882,0)</f>
        <v>0</v>
      </c>
      <c r="BH882" s="79">
        <f>IF($U$882="sníž. přenesená",$N$882,0)</f>
        <v>0</v>
      </c>
      <c r="BI882" s="79">
        <f>IF($U$882="nulová",$N$882,0)</f>
        <v>0</v>
      </c>
      <c r="BJ882" s="5" t="s">
        <v>12</v>
      </c>
      <c r="BK882" s="79">
        <f>ROUND($L$882*$K$882,2)</f>
        <v>0</v>
      </c>
      <c r="BL882" s="5" t="s">
        <v>221</v>
      </c>
    </row>
    <row r="883" spans="2:51" s="5" customFormat="1" ht="15.75" customHeight="1">
      <c r="B883" s="80"/>
      <c r="E883" s="81"/>
      <c r="F883" s="136" t="s">
        <v>121</v>
      </c>
      <c r="G883" s="137"/>
      <c r="H883" s="137"/>
      <c r="I883" s="137"/>
      <c r="K883" s="81"/>
      <c r="R883" s="82"/>
      <c r="T883" s="83"/>
      <c r="AA883" s="84"/>
      <c r="AT883" s="81" t="s">
        <v>100</v>
      </c>
      <c r="AU883" s="81" t="s">
        <v>53</v>
      </c>
      <c r="AV883" s="81" t="s">
        <v>12</v>
      </c>
      <c r="AW883" s="81" t="s">
        <v>63</v>
      </c>
      <c r="AX883" s="81" t="s">
        <v>49</v>
      </c>
      <c r="AY883" s="81" t="s">
        <v>93</v>
      </c>
    </row>
    <row r="884" spans="2:51" s="5" customFormat="1" ht="15.75" customHeight="1">
      <c r="B884" s="80"/>
      <c r="E884" s="81"/>
      <c r="F884" s="136" t="s">
        <v>101</v>
      </c>
      <c r="G884" s="137"/>
      <c r="H884" s="137"/>
      <c r="I884" s="137"/>
      <c r="K884" s="81"/>
      <c r="R884" s="82"/>
      <c r="T884" s="83"/>
      <c r="AA884" s="84"/>
      <c r="AT884" s="81" t="s">
        <v>100</v>
      </c>
      <c r="AU884" s="81" t="s">
        <v>53</v>
      </c>
      <c r="AV884" s="81" t="s">
        <v>12</v>
      </c>
      <c r="AW884" s="81" t="s">
        <v>63</v>
      </c>
      <c r="AX884" s="81" t="s">
        <v>49</v>
      </c>
      <c r="AY884" s="81" t="s">
        <v>93</v>
      </c>
    </row>
    <row r="885" spans="2:51" s="5" customFormat="1" ht="15.75" customHeight="1">
      <c r="B885" s="80"/>
      <c r="E885" s="81"/>
      <c r="F885" s="136" t="s">
        <v>102</v>
      </c>
      <c r="G885" s="137"/>
      <c r="H885" s="137"/>
      <c r="I885" s="137"/>
      <c r="K885" s="81"/>
      <c r="R885" s="82"/>
      <c r="T885" s="83"/>
      <c r="AA885" s="84"/>
      <c r="AT885" s="81" t="s">
        <v>100</v>
      </c>
      <c r="AU885" s="81" t="s">
        <v>53</v>
      </c>
      <c r="AV885" s="81" t="s">
        <v>12</v>
      </c>
      <c r="AW885" s="81" t="s">
        <v>63</v>
      </c>
      <c r="AX885" s="81" t="s">
        <v>49</v>
      </c>
      <c r="AY885" s="81" t="s">
        <v>93</v>
      </c>
    </row>
    <row r="886" spans="2:51" s="5" customFormat="1" ht="15.75" customHeight="1">
      <c r="B886" s="85"/>
      <c r="E886" s="86"/>
      <c r="F886" s="138" t="s">
        <v>113</v>
      </c>
      <c r="G886" s="139"/>
      <c r="H886" s="139"/>
      <c r="I886" s="139"/>
      <c r="K886" s="87">
        <v>3</v>
      </c>
      <c r="R886" s="88"/>
      <c r="T886" s="89"/>
      <c r="AA886" s="90"/>
      <c r="AT886" s="86" t="s">
        <v>100</v>
      </c>
      <c r="AU886" s="86" t="s">
        <v>53</v>
      </c>
      <c r="AV886" s="86" t="s">
        <v>53</v>
      </c>
      <c r="AW886" s="86" t="s">
        <v>63</v>
      </c>
      <c r="AX886" s="86" t="s">
        <v>12</v>
      </c>
      <c r="AY886" s="86" t="s">
        <v>93</v>
      </c>
    </row>
    <row r="887" spans="2:64" s="5" customFormat="1" ht="27" customHeight="1">
      <c r="B887" s="18"/>
      <c r="C887" s="72" t="s">
        <v>602</v>
      </c>
      <c r="D887" s="72" t="s">
        <v>94</v>
      </c>
      <c r="E887" s="73" t="s">
        <v>603</v>
      </c>
      <c r="F887" s="133" t="s">
        <v>604</v>
      </c>
      <c r="G887" s="134"/>
      <c r="H887" s="134"/>
      <c r="I887" s="134"/>
      <c r="J887" s="74" t="s">
        <v>177</v>
      </c>
      <c r="K887" s="75">
        <v>25</v>
      </c>
      <c r="L887" s="135"/>
      <c r="M887" s="134"/>
      <c r="N887" s="135">
        <f>ROUND($L$887*$K$887,2)</f>
        <v>0</v>
      </c>
      <c r="O887" s="134"/>
      <c r="P887" s="134"/>
      <c r="Q887" s="134"/>
      <c r="R887" s="19"/>
      <c r="T887" s="76"/>
      <c r="U887" s="22" t="s">
        <v>38</v>
      </c>
      <c r="V887" s="77">
        <v>0.584</v>
      </c>
      <c r="W887" s="77">
        <f>$V$887*$K$887</f>
        <v>14.6</v>
      </c>
      <c r="X887" s="77">
        <v>0</v>
      </c>
      <c r="Y887" s="77">
        <f>$X$887*$K$887</f>
        <v>0</v>
      </c>
      <c r="Z887" s="77">
        <v>0</v>
      </c>
      <c r="AA887" s="78">
        <f>$Z$887*$K$887</f>
        <v>0</v>
      </c>
      <c r="AR887" s="5" t="s">
        <v>221</v>
      </c>
      <c r="AT887" s="5" t="s">
        <v>94</v>
      </c>
      <c r="AU887" s="5" t="s">
        <v>53</v>
      </c>
      <c r="AY887" s="5" t="s">
        <v>93</v>
      </c>
      <c r="BE887" s="79">
        <f>IF($U$887="základní",$N$887,0)</f>
        <v>0</v>
      </c>
      <c r="BF887" s="79">
        <f>IF($U$887="snížená",$N$887,0)</f>
        <v>0</v>
      </c>
      <c r="BG887" s="79">
        <f>IF($U$887="zákl. přenesená",$N$887,0)</f>
        <v>0</v>
      </c>
      <c r="BH887" s="79">
        <f>IF($U$887="sníž. přenesená",$N$887,0)</f>
        <v>0</v>
      </c>
      <c r="BI887" s="79">
        <f>IF($U$887="nulová",$N$887,0)</f>
        <v>0</v>
      </c>
      <c r="BJ887" s="5" t="s">
        <v>12</v>
      </c>
      <c r="BK887" s="79">
        <f>ROUND($L$887*$K$887,2)</f>
        <v>0</v>
      </c>
      <c r="BL887" s="5" t="s">
        <v>221</v>
      </c>
    </row>
    <row r="888" spans="2:51" s="5" customFormat="1" ht="15.75" customHeight="1">
      <c r="B888" s="80"/>
      <c r="E888" s="81"/>
      <c r="F888" s="136" t="s">
        <v>121</v>
      </c>
      <c r="G888" s="137"/>
      <c r="H888" s="137"/>
      <c r="I888" s="137"/>
      <c r="K888" s="81"/>
      <c r="R888" s="82"/>
      <c r="T888" s="83"/>
      <c r="AA888" s="84"/>
      <c r="AT888" s="81" t="s">
        <v>100</v>
      </c>
      <c r="AU888" s="81" t="s">
        <v>53</v>
      </c>
      <c r="AV888" s="81" t="s">
        <v>12</v>
      </c>
      <c r="AW888" s="81" t="s">
        <v>63</v>
      </c>
      <c r="AX888" s="81" t="s">
        <v>49</v>
      </c>
      <c r="AY888" s="81" t="s">
        <v>93</v>
      </c>
    </row>
    <row r="889" spans="2:51" s="5" customFormat="1" ht="15.75" customHeight="1">
      <c r="B889" s="80"/>
      <c r="E889" s="81"/>
      <c r="F889" s="136" t="s">
        <v>104</v>
      </c>
      <c r="G889" s="137"/>
      <c r="H889" s="137"/>
      <c r="I889" s="137"/>
      <c r="K889" s="81"/>
      <c r="R889" s="82"/>
      <c r="T889" s="83"/>
      <c r="AA889" s="84"/>
      <c r="AT889" s="81" t="s">
        <v>100</v>
      </c>
      <c r="AU889" s="81" t="s">
        <v>53</v>
      </c>
      <c r="AV889" s="81" t="s">
        <v>12</v>
      </c>
      <c r="AW889" s="81" t="s">
        <v>63</v>
      </c>
      <c r="AX889" s="81" t="s">
        <v>49</v>
      </c>
      <c r="AY889" s="81" t="s">
        <v>93</v>
      </c>
    </row>
    <row r="890" spans="2:51" s="5" customFormat="1" ht="15.75" customHeight="1">
      <c r="B890" s="85"/>
      <c r="E890" s="86"/>
      <c r="F890" s="138" t="s">
        <v>550</v>
      </c>
      <c r="G890" s="139"/>
      <c r="H890" s="139"/>
      <c r="I890" s="139"/>
      <c r="K890" s="87">
        <v>25</v>
      </c>
      <c r="R890" s="88"/>
      <c r="T890" s="89"/>
      <c r="AA890" s="90"/>
      <c r="AT890" s="86" t="s">
        <v>100</v>
      </c>
      <c r="AU890" s="86" t="s">
        <v>53</v>
      </c>
      <c r="AV890" s="86" t="s">
        <v>53</v>
      </c>
      <c r="AW890" s="86" t="s">
        <v>63</v>
      </c>
      <c r="AX890" s="86" t="s">
        <v>12</v>
      </c>
      <c r="AY890" s="86" t="s">
        <v>93</v>
      </c>
    </row>
    <row r="891" spans="2:64" s="5" customFormat="1" ht="27" customHeight="1">
      <c r="B891" s="18"/>
      <c r="C891" s="72" t="s">
        <v>605</v>
      </c>
      <c r="D891" s="72" t="s">
        <v>94</v>
      </c>
      <c r="E891" s="73" t="s">
        <v>606</v>
      </c>
      <c r="F891" s="133" t="s">
        <v>607</v>
      </c>
      <c r="G891" s="134"/>
      <c r="H891" s="134"/>
      <c r="I891" s="134"/>
      <c r="J891" s="74" t="s">
        <v>177</v>
      </c>
      <c r="K891" s="75">
        <v>5</v>
      </c>
      <c r="L891" s="135"/>
      <c r="M891" s="134"/>
      <c r="N891" s="135">
        <f>ROUND($L$891*$K$891,2)</f>
        <v>0</v>
      </c>
      <c r="O891" s="134"/>
      <c r="P891" s="134"/>
      <c r="Q891" s="134"/>
      <c r="R891" s="19"/>
      <c r="T891" s="76"/>
      <c r="U891" s="22" t="s">
        <v>38</v>
      </c>
      <c r="V891" s="77">
        <v>1.138</v>
      </c>
      <c r="W891" s="77">
        <f>$V$891*$K$891</f>
        <v>5.6899999999999995</v>
      </c>
      <c r="X891" s="77">
        <v>0</v>
      </c>
      <c r="Y891" s="77">
        <f>$X$891*$K$891</f>
        <v>0</v>
      </c>
      <c r="Z891" s="77">
        <v>0</v>
      </c>
      <c r="AA891" s="78">
        <f>$Z$891*$K$891</f>
        <v>0</v>
      </c>
      <c r="AR891" s="5" t="s">
        <v>221</v>
      </c>
      <c r="AT891" s="5" t="s">
        <v>94</v>
      </c>
      <c r="AU891" s="5" t="s">
        <v>53</v>
      </c>
      <c r="AY891" s="5" t="s">
        <v>93</v>
      </c>
      <c r="BE891" s="79">
        <f>IF($U$891="základní",$N$891,0)</f>
        <v>0</v>
      </c>
      <c r="BF891" s="79">
        <f>IF($U$891="snížená",$N$891,0)</f>
        <v>0</v>
      </c>
      <c r="BG891" s="79">
        <f>IF($U$891="zákl. přenesená",$N$891,0)</f>
        <v>0</v>
      </c>
      <c r="BH891" s="79">
        <f>IF($U$891="sníž. přenesená",$N$891,0)</f>
        <v>0</v>
      </c>
      <c r="BI891" s="79">
        <f>IF($U$891="nulová",$N$891,0)</f>
        <v>0</v>
      </c>
      <c r="BJ891" s="5" t="s">
        <v>12</v>
      </c>
      <c r="BK891" s="79">
        <f>ROUND($L$891*$K$891,2)</f>
        <v>0</v>
      </c>
      <c r="BL891" s="5" t="s">
        <v>221</v>
      </c>
    </row>
    <row r="892" spans="2:51" s="5" customFormat="1" ht="15.75" customHeight="1">
      <c r="B892" s="80"/>
      <c r="E892" s="81"/>
      <c r="F892" s="136" t="s">
        <v>121</v>
      </c>
      <c r="G892" s="137"/>
      <c r="H892" s="137"/>
      <c r="I892" s="137"/>
      <c r="K892" s="81"/>
      <c r="R892" s="82"/>
      <c r="T892" s="83"/>
      <c r="AA892" s="84"/>
      <c r="AT892" s="81" t="s">
        <v>100</v>
      </c>
      <c r="AU892" s="81" t="s">
        <v>53</v>
      </c>
      <c r="AV892" s="81" t="s">
        <v>12</v>
      </c>
      <c r="AW892" s="81" t="s">
        <v>63</v>
      </c>
      <c r="AX892" s="81" t="s">
        <v>49</v>
      </c>
      <c r="AY892" s="81" t="s">
        <v>93</v>
      </c>
    </row>
    <row r="893" spans="2:51" s="5" customFormat="1" ht="15.75" customHeight="1">
      <c r="B893" s="80"/>
      <c r="E893" s="81"/>
      <c r="F893" s="136" t="s">
        <v>101</v>
      </c>
      <c r="G893" s="137"/>
      <c r="H893" s="137"/>
      <c r="I893" s="137"/>
      <c r="K893" s="81"/>
      <c r="R893" s="82"/>
      <c r="T893" s="83"/>
      <c r="AA893" s="84"/>
      <c r="AT893" s="81" t="s">
        <v>100</v>
      </c>
      <c r="AU893" s="81" t="s">
        <v>53</v>
      </c>
      <c r="AV893" s="81" t="s">
        <v>12</v>
      </c>
      <c r="AW893" s="81" t="s">
        <v>63</v>
      </c>
      <c r="AX893" s="81" t="s">
        <v>49</v>
      </c>
      <c r="AY893" s="81" t="s">
        <v>93</v>
      </c>
    </row>
    <row r="894" spans="2:51" s="5" customFormat="1" ht="15.75" customHeight="1">
      <c r="B894" s="80"/>
      <c r="E894" s="81"/>
      <c r="F894" s="136" t="s">
        <v>106</v>
      </c>
      <c r="G894" s="137"/>
      <c r="H894" s="137"/>
      <c r="I894" s="137"/>
      <c r="K894" s="81"/>
      <c r="R894" s="82"/>
      <c r="T894" s="83"/>
      <c r="AA894" s="84"/>
      <c r="AT894" s="81" t="s">
        <v>100</v>
      </c>
      <c r="AU894" s="81" t="s">
        <v>53</v>
      </c>
      <c r="AV894" s="81" t="s">
        <v>12</v>
      </c>
      <c r="AW894" s="81" t="s">
        <v>63</v>
      </c>
      <c r="AX894" s="81" t="s">
        <v>49</v>
      </c>
      <c r="AY894" s="81" t="s">
        <v>93</v>
      </c>
    </row>
    <row r="895" spans="2:51" s="5" customFormat="1" ht="15.75" customHeight="1">
      <c r="B895" s="85"/>
      <c r="E895" s="86"/>
      <c r="F895" s="138" t="s">
        <v>122</v>
      </c>
      <c r="G895" s="139"/>
      <c r="H895" s="139"/>
      <c r="I895" s="139"/>
      <c r="K895" s="87">
        <v>5</v>
      </c>
      <c r="R895" s="88"/>
      <c r="T895" s="89"/>
      <c r="AA895" s="90"/>
      <c r="AT895" s="86" t="s">
        <v>100</v>
      </c>
      <c r="AU895" s="86" t="s">
        <v>53</v>
      </c>
      <c r="AV895" s="86" t="s">
        <v>53</v>
      </c>
      <c r="AW895" s="86" t="s">
        <v>63</v>
      </c>
      <c r="AX895" s="86" t="s">
        <v>12</v>
      </c>
      <c r="AY895" s="86" t="s">
        <v>93</v>
      </c>
    </row>
    <row r="896" spans="2:64" s="5" customFormat="1" ht="15.75" customHeight="1">
      <c r="B896" s="18"/>
      <c r="C896" s="72" t="s">
        <v>608</v>
      </c>
      <c r="D896" s="72" t="s">
        <v>94</v>
      </c>
      <c r="E896" s="73" t="s">
        <v>609</v>
      </c>
      <c r="F896" s="133" t="s">
        <v>610</v>
      </c>
      <c r="G896" s="134"/>
      <c r="H896" s="134"/>
      <c r="I896" s="134"/>
      <c r="J896" s="74" t="s">
        <v>177</v>
      </c>
      <c r="K896" s="75">
        <v>13</v>
      </c>
      <c r="L896" s="135"/>
      <c r="M896" s="134"/>
      <c r="N896" s="135">
        <f>ROUND($L$896*$K$896,2)</f>
        <v>0</v>
      </c>
      <c r="O896" s="134"/>
      <c r="P896" s="134"/>
      <c r="Q896" s="134"/>
      <c r="R896" s="19"/>
      <c r="T896" s="76"/>
      <c r="U896" s="22" t="s">
        <v>38</v>
      </c>
      <c r="V896" s="77">
        <v>0.091</v>
      </c>
      <c r="W896" s="77">
        <f>$V$896*$K$896</f>
        <v>1.183</v>
      </c>
      <c r="X896" s="77">
        <v>0</v>
      </c>
      <c r="Y896" s="77">
        <f>$X$896*$K$896</f>
        <v>0</v>
      </c>
      <c r="Z896" s="77">
        <v>0</v>
      </c>
      <c r="AA896" s="78">
        <f>$Z$896*$K$896</f>
        <v>0</v>
      </c>
      <c r="AR896" s="5" t="s">
        <v>221</v>
      </c>
      <c r="AT896" s="5" t="s">
        <v>94</v>
      </c>
      <c r="AU896" s="5" t="s">
        <v>53</v>
      </c>
      <c r="AY896" s="5" t="s">
        <v>93</v>
      </c>
      <c r="BE896" s="79">
        <f>IF($U$896="základní",$N$896,0)</f>
        <v>0</v>
      </c>
      <c r="BF896" s="79">
        <f>IF($U$896="snížená",$N$896,0)</f>
        <v>0</v>
      </c>
      <c r="BG896" s="79">
        <f>IF($U$896="zákl. přenesená",$N$896,0)</f>
        <v>0</v>
      </c>
      <c r="BH896" s="79">
        <f>IF($U$896="sníž. přenesená",$N$896,0)</f>
        <v>0</v>
      </c>
      <c r="BI896" s="79">
        <f>IF($U$896="nulová",$N$896,0)</f>
        <v>0</v>
      </c>
      <c r="BJ896" s="5" t="s">
        <v>12</v>
      </c>
      <c r="BK896" s="79">
        <f>ROUND($L$896*$K$896,2)</f>
        <v>0</v>
      </c>
      <c r="BL896" s="5" t="s">
        <v>221</v>
      </c>
    </row>
    <row r="897" spans="2:51" s="5" customFormat="1" ht="15.75" customHeight="1">
      <c r="B897" s="80"/>
      <c r="E897" s="81"/>
      <c r="F897" s="136" t="s">
        <v>121</v>
      </c>
      <c r="G897" s="137"/>
      <c r="H897" s="137"/>
      <c r="I897" s="137"/>
      <c r="K897" s="81"/>
      <c r="R897" s="82"/>
      <c r="T897" s="83"/>
      <c r="AA897" s="84"/>
      <c r="AT897" s="81" t="s">
        <v>100</v>
      </c>
      <c r="AU897" s="81" t="s">
        <v>53</v>
      </c>
      <c r="AV897" s="81" t="s">
        <v>12</v>
      </c>
      <c r="AW897" s="81" t="s">
        <v>63</v>
      </c>
      <c r="AX897" s="81" t="s">
        <v>49</v>
      </c>
      <c r="AY897" s="81" t="s">
        <v>93</v>
      </c>
    </row>
    <row r="898" spans="2:51" s="5" customFormat="1" ht="15.75" customHeight="1">
      <c r="B898" s="80"/>
      <c r="E898" s="81"/>
      <c r="F898" s="136" t="s">
        <v>611</v>
      </c>
      <c r="G898" s="137"/>
      <c r="H898" s="137"/>
      <c r="I898" s="137"/>
      <c r="K898" s="81"/>
      <c r="R898" s="82"/>
      <c r="T898" s="83"/>
      <c r="AA898" s="84"/>
      <c r="AT898" s="81" t="s">
        <v>100</v>
      </c>
      <c r="AU898" s="81" t="s">
        <v>53</v>
      </c>
      <c r="AV898" s="81" t="s">
        <v>12</v>
      </c>
      <c r="AW898" s="81" t="s">
        <v>63</v>
      </c>
      <c r="AX898" s="81" t="s">
        <v>49</v>
      </c>
      <c r="AY898" s="81" t="s">
        <v>93</v>
      </c>
    </row>
    <row r="899" spans="2:51" s="5" customFormat="1" ht="15.75" customHeight="1">
      <c r="B899" s="80"/>
      <c r="E899" s="81"/>
      <c r="F899" s="136" t="s">
        <v>612</v>
      </c>
      <c r="G899" s="137"/>
      <c r="H899" s="137"/>
      <c r="I899" s="137"/>
      <c r="K899" s="81"/>
      <c r="R899" s="82"/>
      <c r="T899" s="83"/>
      <c r="AA899" s="84"/>
      <c r="AT899" s="81" t="s">
        <v>100</v>
      </c>
      <c r="AU899" s="81" t="s">
        <v>53</v>
      </c>
      <c r="AV899" s="81" t="s">
        <v>12</v>
      </c>
      <c r="AW899" s="81" t="s">
        <v>63</v>
      </c>
      <c r="AX899" s="81" t="s">
        <v>49</v>
      </c>
      <c r="AY899" s="81" t="s">
        <v>93</v>
      </c>
    </row>
    <row r="900" spans="2:51" s="5" customFormat="1" ht="15.75" customHeight="1">
      <c r="B900" s="85"/>
      <c r="E900" s="86"/>
      <c r="F900" s="138" t="s">
        <v>613</v>
      </c>
      <c r="G900" s="139"/>
      <c r="H900" s="139"/>
      <c r="I900" s="139"/>
      <c r="K900" s="87">
        <v>13</v>
      </c>
      <c r="R900" s="88"/>
      <c r="T900" s="89"/>
      <c r="AA900" s="90"/>
      <c r="AT900" s="86" t="s">
        <v>100</v>
      </c>
      <c r="AU900" s="86" t="s">
        <v>53</v>
      </c>
      <c r="AV900" s="86" t="s">
        <v>53</v>
      </c>
      <c r="AW900" s="86" t="s">
        <v>63</v>
      </c>
      <c r="AX900" s="86" t="s">
        <v>12</v>
      </c>
      <c r="AY900" s="86" t="s">
        <v>93</v>
      </c>
    </row>
    <row r="901" spans="2:64" s="5" customFormat="1" ht="15.75" customHeight="1">
      <c r="B901" s="18"/>
      <c r="C901" s="72" t="s">
        <v>614</v>
      </c>
      <c r="D901" s="72" t="s">
        <v>94</v>
      </c>
      <c r="E901" s="73" t="s">
        <v>615</v>
      </c>
      <c r="F901" s="133" t="s">
        <v>616</v>
      </c>
      <c r="G901" s="134"/>
      <c r="H901" s="134"/>
      <c r="I901" s="134"/>
      <c r="J901" s="74" t="s">
        <v>145</v>
      </c>
      <c r="K901" s="75">
        <v>3</v>
      </c>
      <c r="L901" s="135"/>
      <c r="M901" s="134"/>
      <c r="N901" s="135">
        <f>ROUND($L$901*$K$901,2)</f>
        <v>0</v>
      </c>
      <c r="O901" s="134"/>
      <c r="P901" s="134"/>
      <c r="Q901" s="134"/>
      <c r="R901" s="19"/>
      <c r="T901" s="76"/>
      <c r="U901" s="22" t="s">
        <v>38</v>
      </c>
      <c r="V901" s="77">
        <v>0</v>
      </c>
      <c r="W901" s="77">
        <f>$V$901*$K$901</f>
        <v>0</v>
      </c>
      <c r="X901" s="77">
        <v>0</v>
      </c>
      <c r="Y901" s="77">
        <f>$X$901*$K$901</f>
        <v>0</v>
      </c>
      <c r="Z901" s="77">
        <v>0</v>
      </c>
      <c r="AA901" s="78">
        <f>$Z$901*$K$901</f>
        <v>0</v>
      </c>
      <c r="AR901" s="5" t="s">
        <v>221</v>
      </c>
      <c r="AT901" s="5" t="s">
        <v>94</v>
      </c>
      <c r="AU901" s="5" t="s">
        <v>53</v>
      </c>
      <c r="AY901" s="5" t="s">
        <v>93</v>
      </c>
      <c r="BE901" s="79">
        <f>IF($U$901="základní",$N$901,0)</f>
        <v>0</v>
      </c>
      <c r="BF901" s="79">
        <f>IF($U$901="snížená",$N$901,0)</f>
        <v>0</v>
      </c>
      <c r="BG901" s="79">
        <f>IF($U$901="zákl. přenesená",$N$901,0)</f>
        <v>0</v>
      </c>
      <c r="BH901" s="79">
        <f>IF($U$901="sníž. přenesená",$N$901,0)</f>
        <v>0</v>
      </c>
      <c r="BI901" s="79">
        <f>IF($U$901="nulová",$N$901,0)</f>
        <v>0</v>
      </c>
      <c r="BJ901" s="5" t="s">
        <v>12</v>
      </c>
      <c r="BK901" s="79">
        <f>ROUND($L$901*$K$901,2)</f>
        <v>0</v>
      </c>
      <c r="BL901" s="5" t="s">
        <v>221</v>
      </c>
    </row>
    <row r="902" spans="2:51" s="5" customFormat="1" ht="27" customHeight="1">
      <c r="B902" s="80"/>
      <c r="E902" s="81"/>
      <c r="F902" s="136" t="s">
        <v>343</v>
      </c>
      <c r="G902" s="137"/>
      <c r="H902" s="137"/>
      <c r="I902" s="137"/>
      <c r="K902" s="81"/>
      <c r="R902" s="82"/>
      <c r="T902" s="83"/>
      <c r="AA902" s="84"/>
      <c r="AT902" s="81" t="s">
        <v>100</v>
      </c>
      <c r="AU902" s="81" t="s">
        <v>53</v>
      </c>
      <c r="AV902" s="81" t="s">
        <v>12</v>
      </c>
      <c r="AW902" s="81" t="s">
        <v>63</v>
      </c>
      <c r="AX902" s="81" t="s">
        <v>49</v>
      </c>
      <c r="AY902" s="81" t="s">
        <v>93</v>
      </c>
    </row>
    <row r="903" spans="2:51" s="5" customFormat="1" ht="15.75" customHeight="1">
      <c r="B903" s="80"/>
      <c r="E903" s="81"/>
      <c r="F903" s="136" t="s">
        <v>321</v>
      </c>
      <c r="G903" s="137"/>
      <c r="H903" s="137"/>
      <c r="I903" s="137"/>
      <c r="K903" s="81"/>
      <c r="R903" s="82"/>
      <c r="T903" s="83"/>
      <c r="AA903" s="84"/>
      <c r="AT903" s="81" t="s">
        <v>100</v>
      </c>
      <c r="AU903" s="81" t="s">
        <v>53</v>
      </c>
      <c r="AV903" s="81" t="s">
        <v>12</v>
      </c>
      <c r="AW903" s="81" t="s">
        <v>63</v>
      </c>
      <c r="AX903" s="81" t="s">
        <v>49</v>
      </c>
      <c r="AY903" s="81" t="s">
        <v>93</v>
      </c>
    </row>
    <row r="904" spans="2:51" s="5" customFormat="1" ht="15.75" customHeight="1">
      <c r="B904" s="85"/>
      <c r="E904" s="86"/>
      <c r="F904" s="138" t="s">
        <v>113</v>
      </c>
      <c r="G904" s="139"/>
      <c r="H904" s="139"/>
      <c r="I904" s="139"/>
      <c r="K904" s="87">
        <v>3</v>
      </c>
      <c r="R904" s="88"/>
      <c r="T904" s="89"/>
      <c r="AA904" s="90"/>
      <c r="AT904" s="86" t="s">
        <v>100</v>
      </c>
      <c r="AU904" s="86" t="s">
        <v>53</v>
      </c>
      <c r="AV904" s="86" t="s">
        <v>53</v>
      </c>
      <c r="AW904" s="86" t="s">
        <v>63</v>
      </c>
      <c r="AX904" s="86" t="s">
        <v>12</v>
      </c>
      <c r="AY904" s="86" t="s">
        <v>93</v>
      </c>
    </row>
    <row r="905" spans="2:64" s="5" customFormat="1" ht="15.75" customHeight="1">
      <c r="B905" s="18"/>
      <c r="C905" s="72" t="s">
        <v>617</v>
      </c>
      <c r="D905" s="72" t="s">
        <v>94</v>
      </c>
      <c r="E905" s="73" t="s">
        <v>618</v>
      </c>
      <c r="F905" s="133" t="s">
        <v>619</v>
      </c>
      <c r="G905" s="134"/>
      <c r="H905" s="134"/>
      <c r="I905" s="134"/>
      <c r="J905" s="74" t="s">
        <v>116</v>
      </c>
      <c r="K905" s="75">
        <v>6.8</v>
      </c>
      <c r="L905" s="135"/>
      <c r="M905" s="134"/>
      <c r="N905" s="135">
        <f>ROUND($L$905*$K$905,2)</f>
        <v>0</v>
      </c>
      <c r="O905" s="134"/>
      <c r="P905" s="134"/>
      <c r="Q905" s="134"/>
      <c r="R905" s="19"/>
      <c r="T905" s="76"/>
      <c r="U905" s="22" t="s">
        <v>38</v>
      </c>
      <c r="V905" s="77">
        <v>0.156</v>
      </c>
      <c r="W905" s="77">
        <f>$V$905*$K$905</f>
        <v>1.0608</v>
      </c>
      <c r="X905" s="77">
        <v>0.0007</v>
      </c>
      <c r="Y905" s="77">
        <f>$X$905*$K$905</f>
        <v>0.0047599999999999995</v>
      </c>
      <c r="Z905" s="77">
        <v>0</v>
      </c>
      <c r="AA905" s="78">
        <f>$Z$905*$K$905</f>
        <v>0</v>
      </c>
      <c r="AR905" s="5" t="s">
        <v>221</v>
      </c>
      <c r="AT905" s="5" t="s">
        <v>94</v>
      </c>
      <c r="AU905" s="5" t="s">
        <v>53</v>
      </c>
      <c r="AY905" s="5" t="s">
        <v>93</v>
      </c>
      <c r="BE905" s="79">
        <f>IF($U$905="základní",$N$905,0)</f>
        <v>0</v>
      </c>
      <c r="BF905" s="79">
        <f>IF($U$905="snížená",$N$905,0)</f>
        <v>0</v>
      </c>
      <c r="BG905" s="79">
        <f>IF($U$905="zákl. přenesená",$N$905,0)</f>
        <v>0</v>
      </c>
      <c r="BH905" s="79">
        <f>IF($U$905="sníž. přenesená",$N$905,0)</f>
        <v>0</v>
      </c>
      <c r="BI905" s="79">
        <f>IF($U$905="nulová",$N$905,0)</f>
        <v>0</v>
      </c>
      <c r="BJ905" s="5" t="s">
        <v>12</v>
      </c>
      <c r="BK905" s="79">
        <f>ROUND($L$905*$K$905,2)</f>
        <v>0</v>
      </c>
      <c r="BL905" s="5" t="s">
        <v>221</v>
      </c>
    </row>
    <row r="906" spans="2:51" s="5" customFormat="1" ht="15.75" customHeight="1">
      <c r="B906" s="80"/>
      <c r="E906" s="81"/>
      <c r="F906" s="136" t="s">
        <v>207</v>
      </c>
      <c r="G906" s="137"/>
      <c r="H906" s="137"/>
      <c r="I906" s="137"/>
      <c r="K906" s="81"/>
      <c r="R906" s="82"/>
      <c r="T906" s="83"/>
      <c r="AA906" s="84"/>
      <c r="AT906" s="81" t="s">
        <v>100</v>
      </c>
      <c r="AU906" s="81" t="s">
        <v>53</v>
      </c>
      <c r="AV906" s="81" t="s">
        <v>12</v>
      </c>
      <c r="AW906" s="81" t="s">
        <v>63</v>
      </c>
      <c r="AX906" s="81" t="s">
        <v>49</v>
      </c>
      <c r="AY906" s="81" t="s">
        <v>93</v>
      </c>
    </row>
    <row r="907" spans="2:51" s="5" customFormat="1" ht="27" customHeight="1">
      <c r="B907" s="80"/>
      <c r="E907" s="81"/>
      <c r="F907" s="136" t="s">
        <v>620</v>
      </c>
      <c r="G907" s="137"/>
      <c r="H907" s="137"/>
      <c r="I907" s="137"/>
      <c r="K907" s="81"/>
      <c r="R907" s="82"/>
      <c r="T907" s="83"/>
      <c r="AA907" s="84"/>
      <c r="AT907" s="81" t="s">
        <v>100</v>
      </c>
      <c r="AU907" s="81" t="s">
        <v>53</v>
      </c>
      <c r="AV907" s="81" t="s">
        <v>12</v>
      </c>
      <c r="AW907" s="81" t="s">
        <v>63</v>
      </c>
      <c r="AX907" s="81" t="s">
        <v>49</v>
      </c>
      <c r="AY907" s="81" t="s">
        <v>93</v>
      </c>
    </row>
    <row r="908" spans="2:51" s="5" customFormat="1" ht="15.75" customHeight="1">
      <c r="B908" s="80"/>
      <c r="E908" s="81"/>
      <c r="F908" s="136" t="s">
        <v>391</v>
      </c>
      <c r="G908" s="137"/>
      <c r="H908" s="137"/>
      <c r="I908" s="137"/>
      <c r="K908" s="81"/>
      <c r="R908" s="82"/>
      <c r="T908" s="83"/>
      <c r="AA908" s="84"/>
      <c r="AT908" s="81" t="s">
        <v>100</v>
      </c>
      <c r="AU908" s="81" t="s">
        <v>53</v>
      </c>
      <c r="AV908" s="81" t="s">
        <v>12</v>
      </c>
      <c r="AW908" s="81" t="s">
        <v>63</v>
      </c>
      <c r="AX908" s="81" t="s">
        <v>49</v>
      </c>
      <c r="AY908" s="81" t="s">
        <v>93</v>
      </c>
    </row>
    <row r="909" spans="2:51" s="5" customFormat="1" ht="15.75" customHeight="1">
      <c r="B909" s="85"/>
      <c r="E909" s="86"/>
      <c r="F909" s="138" t="s">
        <v>621</v>
      </c>
      <c r="G909" s="139"/>
      <c r="H909" s="139"/>
      <c r="I909" s="139"/>
      <c r="K909" s="87">
        <v>3.4</v>
      </c>
      <c r="R909" s="88"/>
      <c r="T909" s="89"/>
      <c r="AA909" s="90"/>
      <c r="AT909" s="86" t="s">
        <v>100</v>
      </c>
      <c r="AU909" s="86" t="s">
        <v>53</v>
      </c>
      <c r="AV909" s="86" t="s">
        <v>53</v>
      </c>
      <c r="AW909" s="86" t="s">
        <v>63</v>
      </c>
      <c r="AX909" s="86" t="s">
        <v>49</v>
      </c>
      <c r="AY909" s="86" t="s">
        <v>93</v>
      </c>
    </row>
    <row r="910" spans="2:51" s="5" customFormat="1" ht="15.75" customHeight="1">
      <c r="B910" s="80"/>
      <c r="E910" s="81"/>
      <c r="F910" s="136" t="s">
        <v>393</v>
      </c>
      <c r="G910" s="137"/>
      <c r="H910" s="137"/>
      <c r="I910" s="137"/>
      <c r="K910" s="81"/>
      <c r="R910" s="82"/>
      <c r="T910" s="83"/>
      <c r="AA910" s="84"/>
      <c r="AT910" s="81" t="s">
        <v>100</v>
      </c>
      <c r="AU910" s="81" t="s">
        <v>53</v>
      </c>
      <c r="AV910" s="81" t="s">
        <v>12</v>
      </c>
      <c r="AW910" s="81" t="s">
        <v>63</v>
      </c>
      <c r="AX910" s="81" t="s">
        <v>49</v>
      </c>
      <c r="AY910" s="81" t="s">
        <v>93</v>
      </c>
    </row>
    <row r="911" spans="2:51" s="5" customFormat="1" ht="15.75" customHeight="1">
      <c r="B911" s="85"/>
      <c r="E911" s="86"/>
      <c r="F911" s="138" t="s">
        <v>621</v>
      </c>
      <c r="G911" s="139"/>
      <c r="H911" s="139"/>
      <c r="I911" s="139"/>
      <c r="K911" s="87">
        <v>3.4</v>
      </c>
      <c r="R911" s="88"/>
      <c r="T911" s="89"/>
      <c r="AA911" s="90"/>
      <c r="AT911" s="86" t="s">
        <v>100</v>
      </c>
      <c r="AU911" s="86" t="s">
        <v>53</v>
      </c>
      <c r="AV911" s="86" t="s">
        <v>53</v>
      </c>
      <c r="AW911" s="86" t="s">
        <v>63</v>
      </c>
      <c r="AX911" s="86" t="s">
        <v>49</v>
      </c>
      <c r="AY911" s="86" t="s">
        <v>93</v>
      </c>
    </row>
    <row r="912" spans="2:51" s="5" customFormat="1" ht="15.75" customHeight="1">
      <c r="B912" s="91"/>
      <c r="E912" s="92"/>
      <c r="F912" s="140" t="s">
        <v>108</v>
      </c>
      <c r="G912" s="141"/>
      <c r="H912" s="141"/>
      <c r="I912" s="141"/>
      <c r="K912" s="93">
        <v>6.8</v>
      </c>
      <c r="R912" s="94"/>
      <c r="T912" s="95"/>
      <c r="AA912" s="96"/>
      <c r="AT912" s="92" t="s">
        <v>100</v>
      </c>
      <c r="AU912" s="92" t="s">
        <v>53</v>
      </c>
      <c r="AV912" s="92" t="s">
        <v>98</v>
      </c>
      <c r="AW912" s="92" t="s">
        <v>63</v>
      </c>
      <c r="AX912" s="92" t="s">
        <v>12</v>
      </c>
      <c r="AY912" s="92" t="s">
        <v>93</v>
      </c>
    </row>
    <row r="913" spans="2:64" s="5" customFormat="1" ht="27" customHeight="1">
      <c r="B913" s="18"/>
      <c r="C913" s="72" t="s">
        <v>622</v>
      </c>
      <c r="D913" s="72" t="s">
        <v>94</v>
      </c>
      <c r="E913" s="73" t="s">
        <v>623</v>
      </c>
      <c r="F913" s="133" t="s">
        <v>624</v>
      </c>
      <c r="G913" s="134"/>
      <c r="H913" s="134"/>
      <c r="I913" s="134"/>
      <c r="J913" s="74" t="s">
        <v>116</v>
      </c>
      <c r="K913" s="75">
        <v>6.8</v>
      </c>
      <c r="L913" s="135"/>
      <c r="M913" s="134"/>
      <c r="N913" s="135">
        <f>ROUND($L$913*$K$913,2)</f>
        <v>0</v>
      </c>
      <c r="O913" s="134"/>
      <c r="P913" s="134"/>
      <c r="Q913" s="134"/>
      <c r="R913" s="19"/>
      <c r="T913" s="76"/>
      <c r="U913" s="22" t="s">
        <v>38</v>
      </c>
      <c r="V913" s="77">
        <v>0.095</v>
      </c>
      <c r="W913" s="77">
        <f>$V$913*$K$913</f>
        <v>0.646</v>
      </c>
      <c r="X913" s="77">
        <v>0</v>
      </c>
      <c r="Y913" s="77">
        <f>$X$913*$K$913</f>
        <v>0</v>
      </c>
      <c r="Z913" s="77">
        <v>0</v>
      </c>
      <c r="AA913" s="78">
        <f>$Z$913*$K$913</f>
        <v>0</v>
      </c>
      <c r="AR913" s="5" t="s">
        <v>221</v>
      </c>
      <c r="AT913" s="5" t="s">
        <v>94</v>
      </c>
      <c r="AU913" s="5" t="s">
        <v>53</v>
      </c>
      <c r="AY913" s="5" t="s">
        <v>93</v>
      </c>
      <c r="BE913" s="79">
        <f>IF($U$913="základní",$N$913,0)</f>
        <v>0</v>
      </c>
      <c r="BF913" s="79">
        <f>IF($U$913="snížená",$N$913,0)</f>
        <v>0</v>
      </c>
      <c r="BG913" s="79">
        <f>IF($U$913="zákl. přenesená",$N$913,0)</f>
        <v>0</v>
      </c>
      <c r="BH913" s="79">
        <f>IF($U$913="sníž. přenesená",$N$913,0)</f>
        <v>0</v>
      </c>
      <c r="BI913" s="79">
        <f>IF($U$913="nulová",$N$913,0)</f>
        <v>0</v>
      </c>
      <c r="BJ913" s="5" t="s">
        <v>12</v>
      </c>
      <c r="BK913" s="79">
        <f>ROUND($L$913*$K$913,2)</f>
        <v>0</v>
      </c>
      <c r="BL913" s="5" t="s">
        <v>221</v>
      </c>
    </row>
    <row r="914" spans="2:51" s="5" customFormat="1" ht="15.75" customHeight="1">
      <c r="B914" s="80"/>
      <c r="E914" s="81"/>
      <c r="F914" s="136" t="s">
        <v>207</v>
      </c>
      <c r="G914" s="137"/>
      <c r="H914" s="137"/>
      <c r="I914" s="137"/>
      <c r="K914" s="81"/>
      <c r="R914" s="82"/>
      <c r="T914" s="83"/>
      <c r="AA914" s="84"/>
      <c r="AT914" s="81" t="s">
        <v>100</v>
      </c>
      <c r="AU914" s="81" t="s">
        <v>53</v>
      </c>
      <c r="AV914" s="81" t="s">
        <v>12</v>
      </c>
      <c r="AW914" s="81" t="s">
        <v>63</v>
      </c>
      <c r="AX914" s="81" t="s">
        <v>49</v>
      </c>
      <c r="AY914" s="81" t="s">
        <v>93</v>
      </c>
    </row>
    <row r="915" spans="2:51" s="5" customFormat="1" ht="27" customHeight="1">
      <c r="B915" s="80"/>
      <c r="E915" s="81"/>
      <c r="F915" s="136" t="s">
        <v>620</v>
      </c>
      <c r="G915" s="137"/>
      <c r="H915" s="137"/>
      <c r="I915" s="137"/>
      <c r="K915" s="81"/>
      <c r="R915" s="82"/>
      <c r="T915" s="83"/>
      <c r="AA915" s="84"/>
      <c r="AT915" s="81" t="s">
        <v>100</v>
      </c>
      <c r="AU915" s="81" t="s">
        <v>53</v>
      </c>
      <c r="AV915" s="81" t="s">
        <v>12</v>
      </c>
      <c r="AW915" s="81" t="s">
        <v>63</v>
      </c>
      <c r="AX915" s="81" t="s">
        <v>49</v>
      </c>
      <c r="AY915" s="81" t="s">
        <v>93</v>
      </c>
    </row>
    <row r="916" spans="2:51" s="5" customFormat="1" ht="15.75" customHeight="1">
      <c r="B916" s="80"/>
      <c r="E916" s="81"/>
      <c r="F916" s="136" t="s">
        <v>391</v>
      </c>
      <c r="G916" s="137"/>
      <c r="H916" s="137"/>
      <c r="I916" s="137"/>
      <c r="K916" s="81"/>
      <c r="R916" s="82"/>
      <c r="T916" s="83"/>
      <c r="AA916" s="84"/>
      <c r="AT916" s="81" t="s">
        <v>100</v>
      </c>
      <c r="AU916" s="81" t="s">
        <v>53</v>
      </c>
      <c r="AV916" s="81" t="s">
        <v>12</v>
      </c>
      <c r="AW916" s="81" t="s">
        <v>63</v>
      </c>
      <c r="AX916" s="81" t="s">
        <v>49</v>
      </c>
      <c r="AY916" s="81" t="s">
        <v>93</v>
      </c>
    </row>
    <row r="917" spans="2:51" s="5" customFormat="1" ht="15.75" customHeight="1">
      <c r="B917" s="85"/>
      <c r="E917" s="86"/>
      <c r="F917" s="138" t="s">
        <v>621</v>
      </c>
      <c r="G917" s="139"/>
      <c r="H917" s="139"/>
      <c r="I917" s="139"/>
      <c r="K917" s="87">
        <v>3.4</v>
      </c>
      <c r="R917" s="88"/>
      <c r="T917" s="89"/>
      <c r="AA917" s="90"/>
      <c r="AT917" s="86" t="s">
        <v>100</v>
      </c>
      <c r="AU917" s="86" t="s">
        <v>53</v>
      </c>
      <c r="AV917" s="86" t="s">
        <v>53</v>
      </c>
      <c r="AW917" s="86" t="s">
        <v>63</v>
      </c>
      <c r="AX917" s="86" t="s">
        <v>49</v>
      </c>
      <c r="AY917" s="86" t="s">
        <v>93</v>
      </c>
    </row>
    <row r="918" spans="2:51" s="5" customFormat="1" ht="15.75" customHeight="1">
      <c r="B918" s="80"/>
      <c r="E918" s="81"/>
      <c r="F918" s="136" t="s">
        <v>393</v>
      </c>
      <c r="G918" s="137"/>
      <c r="H918" s="137"/>
      <c r="I918" s="137"/>
      <c r="K918" s="81"/>
      <c r="R918" s="82"/>
      <c r="T918" s="83"/>
      <c r="AA918" s="84"/>
      <c r="AT918" s="81" t="s">
        <v>100</v>
      </c>
      <c r="AU918" s="81" t="s">
        <v>53</v>
      </c>
      <c r="AV918" s="81" t="s">
        <v>12</v>
      </c>
      <c r="AW918" s="81" t="s">
        <v>63</v>
      </c>
      <c r="AX918" s="81" t="s">
        <v>49</v>
      </c>
      <c r="AY918" s="81" t="s">
        <v>93</v>
      </c>
    </row>
    <row r="919" spans="2:51" s="5" customFormat="1" ht="15.75" customHeight="1">
      <c r="B919" s="85"/>
      <c r="E919" s="86"/>
      <c r="F919" s="138" t="s">
        <v>621</v>
      </c>
      <c r="G919" s="139"/>
      <c r="H919" s="139"/>
      <c r="I919" s="139"/>
      <c r="K919" s="87">
        <v>3.4</v>
      </c>
      <c r="R919" s="88"/>
      <c r="T919" s="89"/>
      <c r="AA919" s="90"/>
      <c r="AT919" s="86" t="s">
        <v>100</v>
      </c>
      <c r="AU919" s="86" t="s">
        <v>53</v>
      </c>
      <c r="AV919" s="86" t="s">
        <v>53</v>
      </c>
      <c r="AW919" s="86" t="s">
        <v>63</v>
      </c>
      <c r="AX919" s="86" t="s">
        <v>49</v>
      </c>
      <c r="AY919" s="86" t="s">
        <v>93</v>
      </c>
    </row>
    <row r="920" spans="2:51" s="5" customFormat="1" ht="15.75" customHeight="1">
      <c r="B920" s="91"/>
      <c r="E920" s="92"/>
      <c r="F920" s="140" t="s">
        <v>108</v>
      </c>
      <c r="G920" s="141"/>
      <c r="H920" s="141"/>
      <c r="I920" s="141"/>
      <c r="K920" s="93">
        <v>6.8</v>
      </c>
      <c r="R920" s="94"/>
      <c r="T920" s="95"/>
      <c r="AA920" s="96"/>
      <c r="AT920" s="92" t="s">
        <v>100</v>
      </c>
      <c r="AU920" s="92" t="s">
        <v>53</v>
      </c>
      <c r="AV920" s="92" t="s">
        <v>98</v>
      </c>
      <c r="AW920" s="92" t="s">
        <v>63</v>
      </c>
      <c r="AX920" s="92" t="s">
        <v>12</v>
      </c>
      <c r="AY920" s="92" t="s">
        <v>93</v>
      </c>
    </row>
    <row r="921" spans="2:64" s="5" customFormat="1" ht="27" customHeight="1">
      <c r="B921" s="18"/>
      <c r="C921" s="72" t="s">
        <v>625</v>
      </c>
      <c r="D921" s="72" t="s">
        <v>94</v>
      </c>
      <c r="E921" s="73" t="s">
        <v>626</v>
      </c>
      <c r="F921" s="133" t="s">
        <v>627</v>
      </c>
      <c r="G921" s="134"/>
      <c r="H921" s="134"/>
      <c r="I921" s="134"/>
      <c r="J921" s="74" t="s">
        <v>177</v>
      </c>
      <c r="K921" s="75">
        <v>28</v>
      </c>
      <c r="L921" s="135"/>
      <c r="M921" s="134"/>
      <c r="N921" s="135">
        <f>ROUND($L$921*$K$921,2)</f>
        <v>0</v>
      </c>
      <c r="O921" s="134"/>
      <c r="P921" s="134"/>
      <c r="Q921" s="134"/>
      <c r="R921" s="19"/>
      <c r="T921" s="76"/>
      <c r="U921" s="22" t="s">
        <v>38</v>
      </c>
      <c r="V921" s="77">
        <v>0.124</v>
      </c>
      <c r="W921" s="77">
        <f>$V$921*$K$921</f>
        <v>3.472</v>
      </c>
      <c r="X921" s="77">
        <v>0.00014</v>
      </c>
      <c r="Y921" s="77">
        <f>$X$921*$K$921</f>
        <v>0.00392</v>
      </c>
      <c r="Z921" s="77">
        <v>0</v>
      </c>
      <c r="AA921" s="78">
        <f>$Z$921*$K$921</f>
        <v>0</v>
      </c>
      <c r="AR921" s="5" t="s">
        <v>221</v>
      </c>
      <c r="AT921" s="5" t="s">
        <v>94</v>
      </c>
      <c r="AU921" s="5" t="s">
        <v>53</v>
      </c>
      <c r="AY921" s="5" t="s">
        <v>93</v>
      </c>
      <c r="BE921" s="79">
        <f>IF($U$921="základní",$N$921,0)</f>
        <v>0</v>
      </c>
      <c r="BF921" s="79">
        <f>IF($U$921="snížená",$N$921,0)</f>
        <v>0</v>
      </c>
      <c r="BG921" s="79">
        <f>IF($U$921="zákl. přenesená",$N$921,0)</f>
        <v>0</v>
      </c>
      <c r="BH921" s="79">
        <f>IF($U$921="sníž. přenesená",$N$921,0)</f>
        <v>0</v>
      </c>
      <c r="BI921" s="79">
        <f>IF($U$921="nulová",$N$921,0)</f>
        <v>0</v>
      </c>
      <c r="BJ921" s="5" t="s">
        <v>12</v>
      </c>
      <c r="BK921" s="79">
        <f>ROUND($L$921*$K$921,2)</f>
        <v>0</v>
      </c>
      <c r="BL921" s="5" t="s">
        <v>221</v>
      </c>
    </row>
    <row r="922" spans="2:51" s="5" customFormat="1" ht="15.75" customHeight="1">
      <c r="B922" s="80"/>
      <c r="E922" s="81"/>
      <c r="F922" s="136" t="s">
        <v>121</v>
      </c>
      <c r="G922" s="137"/>
      <c r="H922" s="137"/>
      <c r="I922" s="137"/>
      <c r="K922" s="81"/>
      <c r="R922" s="82"/>
      <c r="T922" s="83"/>
      <c r="AA922" s="84"/>
      <c r="AT922" s="81" t="s">
        <v>100</v>
      </c>
      <c r="AU922" s="81" t="s">
        <v>53</v>
      </c>
      <c r="AV922" s="81" t="s">
        <v>12</v>
      </c>
      <c r="AW922" s="81" t="s">
        <v>63</v>
      </c>
      <c r="AX922" s="81" t="s">
        <v>49</v>
      </c>
      <c r="AY922" s="81" t="s">
        <v>93</v>
      </c>
    </row>
    <row r="923" spans="2:51" s="5" customFormat="1" ht="15.75" customHeight="1">
      <c r="B923" s="80"/>
      <c r="E923" s="81"/>
      <c r="F923" s="136" t="s">
        <v>611</v>
      </c>
      <c r="G923" s="137"/>
      <c r="H923" s="137"/>
      <c r="I923" s="137"/>
      <c r="K923" s="81"/>
      <c r="R923" s="82"/>
      <c r="T923" s="83"/>
      <c r="AA923" s="84"/>
      <c r="AT923" s="81" t="s">
        <v>100</v>
      </c>
      <c r="AU923" s="81" t="s">
        <v>53</v>
      </c>
      <c r="AV923" s="81" t="s">
        <v>12</v>
      </c>
      <c r="AW923" s="81" t="s">
        <v>63</v>
      </c>
      <c r="AX923" s="81" t="s">
        <v>49</v>
      </c>
      <c r="AY923" s="81" t="s">
        <v>93</v>
      </c>
    </row>
    <row r="924" spans="2:51" s="5" customFormat="1" ht="15.75" customHeight="1">
      <c r="B924" s="80"/>
      <c r="E924" s="81"/>
      <c r="F924" s="136" t="s">
        <v>102</v>
      </c>
      <c r="G924" s="137"/>
      <c r="H924" s="137"/>
      <c r="I924" s="137"/>
      <c r="K924" s="81"/>
      <c r="R924" s="82"/>
      <c r="T924" s="83"/>
      <c r="AA924" s="84"/>
      <c r="AT924" s="81" t="s">
        <v>100</v>
      </c>
      <c r="AU924" s="81" t="s">
        <v>53</v>
      </c>
      <c r="AV924" s="81" t="s">
        <v>12</v>
      </c>
      <c r="AW924" s="81" t="s">
        <v>63</v>
      </c>
      <c r="AX924" s="81" t="s">
        <v>49</v>
      </c>
      <c r="AY924" s="81" t="s">
        <v>93</v>
      </c>
    </row>
    <row r="925" spans="2:51" s="5" customFormat="1" ht="15.75" customHeight="1">
      <c r="B925" s="85"/>
      <c r="E925" s="86"/>
      <c r="F925" s="138" t="s">
        <v>113</v>
      </c>
      <c r="G925" s="139"/>
      <c r="H925" s="139"/>
      <c r="I925" s="139"/>
      <c r="K925" s="87">
        <v>3</v>
      </c>
      <c r="R925" s="88"/>
      <c r="T925" s="89"/>
      <c r="AA925" s="90"/>
      <c r="AT925" s="86" t="s">
        <v>100</v>
      </c>
      <c r="AU925" s="86" t="s">
        <v>53</v>
      </c>
      <c r="AV925" s="86" t="s">
        <v>53</v>
      </c>
      <c r="AW925" s="86" t="s">
        <v>63</v>
      </c>
      <c r="AX925" s="86" t="s">
        <v>49</v>
      </c>
      <c r="AY925" s="86" t="s">
        <v>93</v>
      </c>
    </row>
    <row r="926" spans="2:51" s="5" customFormat="1" ht="15.75" customHeight="1">
      <c r="B926" s="80"/>
      <c r="E926" s="81"/>
      <c r="F926" s="136" t="s">
        <v>104</v>
      </c>
      <c r="G926" s="137"/>
      <c r="H926" s="137"/>
      <c r="I926" s="137"/>
      <c r="K926" s="81"/>
      <c r="R926" s="82"/>
      <c r="T926" s="83"/>
      <c r="AA926" s="84"/>
      <c r="AT926" s="81" t="s">
        <v>100</v>
      </c>
      <c r="AU926" s="81" t="s">
        <v>53</v>
      </c>
      <c r="AV926" s="81" t="s">
        <v>12</v>
      </c>
      <c r="AW926" s="81" t="s">
        <v>63</v>
      </c>
      <c r="AX926" s="81" t="s">
        <v>49</v>
      </c>
      <c r="AY926" s="81" t="s">
        <v>93</v>
      </c>
    </row>
    <row r="927" spans="2:51" s="5" customFormat="1" ht="15.75" customHeight="1">
      <c r="B927" s="85"/>
      <c r="E927" s="86"/>
      <c r="F927" s="138" t="s">
        <v>550</v>
      </c>
      <c r="G927" s="139"/>
      <c r="H927" s="139"/>
      <c r="I927" s="139"/>
      <c r="K927" s="87">
        <v>25</v>
      </c>
      <c r="R927" s="88"/>
      <c r="T927" s="89"/>
      <c r="AA927" s="90"/>
      <c r="AT927" s="86" t="s">
        <v>100</v>
      </c>
      <c r="AU927" s="86" t="s">
        <v>53</v>
      </c>
      <c r="AV927" s="86" t="s">
        <v>53</v>
      </c>
      <c r="AW927" s="86" t="s">
        <v>63</v>
      </c>
      <c r="AX927" s="86" t="s">
        <v>49</v>
      </c>
      <c r="AY927" s="86" t="s">
        <v>93</v>
      </c>
    </row>
    <row r="928" spans="2:51" s="5" customFormat="1" ht="15.75" customHeight="1">
      <c r="B928" s="91"/>
      <c r="E928" s="92"/>
      <c r="F928" s="140" t="s">
        <v>108</v>
      </c>
      <c r="G928" s="141"/>
      <c r="H928" s="141"/>
      <c r="I928" s="141"/>
      <c r="K928" s="93">
        <v>28</v>
      </c>
      <c r="R928" s="94"/>
      <c r="T928" s="95"/>
      <c r="AA928" s="96"/>
      <c r="AT928" s="92" t="s">
        <v>100</v>
      </c>
      <c r="AU928" s="92" t="s">
        <v>53</v>
      </c>
      <c r="AV928" s="92" t="s">
        <v>98</v>
      </c>
      <c r="AW928" s="92" t="s">
        <v>63</v>
      </c>
      <c r="AX928" s="92" t="s">
        <v>12</v>
      </c>
      <c r="AY928" s="92" t="s">
        <v>93</v>
      </c>
    </row>
    <row r="929" spans="2:64" s="5" customFormat="1" ht="15.75" customHeight="1">
      <c r="B929" s="18"/>
      <c r="C929" s="97" t="s">
        <v>628</v>
      </c>
      <c r="D929" s="97" t="s">
        <v>123</v>
      </c>
      <c r="E929" s="98" t="s">
        <v>629</v>
      </c>
      <c r="F929" s="142" t="s">
        <v>630</v>
      </c>
      <c r="G929" s="143"/>
      <c r="H929" s="143"/>
      <c r="I929" s="143"/>
      <c r="J929" s="99" t="s">
        <v>177</v>
      </c>
      <c r="K929" s="100">
        <v>28</v>
      </c>
      <c r="L929" s="144"/>
      <c r="M929" s="143"/>
      <c r="N929" s="144">
        <f>ROUND($L$929*$K$929,2)</f>
        <v>0</v>
      </c>
      <c r="O929" s="134"/>
      <c r="P929" s="134"/>
      <c r="Q929" s="134"/>
      <c r="R929" s="19"/>
      <c r="T929" s="76"/>
      <c r="U929" s="22" t="s">
        <v>38</v>
      </c>
      <c r="V929" s="77">
        <v>0</v>
      </c>
      <c r="W929" s="77">
        <f>$V$929*$K$929</f>
        <v>0</v>
      </c>
      <c r="X929" s="77">
        <v>2E-05</v>
      </c>
      <c r="Y929" s="77">
        <f>$X$929*$K$929</f>
        <v>0.0005600000000000001</v>
      </c>
      <c r="Z929" s="77">
        <v>0</v>
      </c>
      <c r="AA929" s="78">
        <f>$Z$929*$K$929</f>
        <v>0</v>
      </c>
      <c r="AR929" s="5" t="s">
        <v>226</v>
      </c>
      <c r="AT929" s="5" t="s">
        <v>123</v>
      </c>
      <c r="AU929" s="5" t="s">
        <v>53</v>
      </c>
      <c r="AY929" s="5" t="s">
        <v>93</v>
      </c>
      <c r="BE929" s="79">
        <f>IF($U$929="základní",$N$929,0)</f>
        <v>0</v>
      </c>
      <c r="BF929" s="79">
        <f>IF($U$929="snížená",$N$929,0)</f>
        <v>0</v>
      </c>
      <c r="BG929" s="79">
        <f>IF($U$929="zákl. přenesená",$N$929,0)</f>
        <v>0</v>
      </c>
      <c r="BH929" s="79">
        <f>IF($U$929="sníž. přenesená",$N$929,0)</f>
        <v>0</v>
      </c>
      <c r="BI929" s="79">
        <f>IF($U$929="nulová",$N$929,0)</f>
        <v>0</v>
      </c>
      <c r="BJ929" s="5" t="s">
        <v>12</v>
      </c>
      <c r="BK929" s="79">
        <f>ROUND($L$929*$K$929,2)</f>
        <v>0</v>
      </c>
      <c r="BL929" s="5" t="s">
        <v>221</v>
      </c>
    </row>
    <row r="930" spans="2:51" s="5" customFormat="1" ht="15.75" customHeight="1">
      <c r="B930" s="80"/>
      <c r="E930" s="81"/>
      <c r="F930" s="136" t="s">
        <v>121</v>
      </c>
      <c r="G930" s="137"/>
      <c r="H930" s="137"/>
      <c r="I930" s="137"/>
      <c r="K930" s="81"/>
      <c r="R930" s="82"/>
      <c r="T930" s="83"/>
      <c r="AA930" s="84"/>
      <c r="AT930" s="81" t="s">
        <v>100</v>
      </c>
      <c r="AU930" s="81" t="s">
        <v>53</v>
      </c>
      <c r="AV930" s="81" t="s">
        <v>12</v>
      </c>
      <c r="AW930" s="81" t="s">
        <v>63</v>
      </c>
      <c r="AX930" s="81" t="s">
        <v>49</v>
      </c>
      <c r="AY930" s="81" t="s">
        <v>93</v>
      </c>
    </row>
    <row r="931" spans="2:51" s="5" customFormat="1" ht="15.75" customHeight="1">
      <c r="B931" s="80"/>
      <c r="E931" s="81"/>
      <c r="F931" s="136" t="s">
        <v>611</v>
      </c>
      <c r="G931" s="137"/>
      <c r="H931" s="137"/>
      <c r="I931" s="137"/>
      <c r="K931" s="81"/>
      <c r="R931" s="82"/>
      <c r="T931" s="83"/>
      <c r="AA931" s="84"/>
      <c r="AT931" s="81" t="s">
        <v>100</v>
      </c>
      <c r="AU931" s="81" t="s">
        <v>53</v>
      </c>
      <c r="AV931" s="81" t="s">
        <v>12</v>
      </c>
      <c r="AW931" s="81" t="s">
        <v>63</v>
      </c>
      <c r="AX931" s="81" t="s">
        <v>49</v>
      </c>
      <c r="AY931" s="81" t="s">
        <v>93</v>
      </c>
    </row>
    <row r="932" spans="2:51" s="5" customFormat="1" ht="15.75" customHeight="1">
      <c r="B932" s="80"/>
      <c r="E932" s="81"/>
      <c r="F932" s="136" t="s">
        <v>102</v>
      </c>
      <c r="G932" s="137"/>
      <c r="H932" s="137"/>
      <c r="I932" s="137"/>
      <c r="K932" s="81"/>
      <c r="R932" s="82"/>
      <c r="T932" s="83"/>
      <c r="AA932" s="84"/>
      <c r="AT932" s="81" t="s">
        <v>100</v>
      </c>
      <c r="AU932" s="81" t="s">
        <v>53</v>
      </c>
      <c r="AV932" s="81" t="s">
        <v>12</v>
      </c>
      <c r="AW932" s="81" t="s">
        <v>63</v>
      </c>
      <c r="AX932" s="81" t="s">
        <v>49</v>
      </c>
      <c r="AY932" s="81" t="s">
        <v>93</v>
      </c>
    </row>
    <row r="933" spans="2:51" s="5" customFormat="1" ht="15.75" customHeight="1">
      <c r="B933" s="85"/>
      <c r="E933" s="86"/>
      <c r="F933" s="138" t="s">
        <v>113</v>
      </c>
      <c r="G933" s="139"/>
      <c r="H933" s="139"/>
      <c r="I933" s="139"/>
      <c r="K933" s="87">
        <v>3</v>
      </c>
      <c r="R933" s="88"/>
      <c r="T933" s="89"/>
      <c r="AA933" s="90"/>
      <c r="AT933" s="86" t="s">
        <v>100</v>
      </c>
      <c r="AU933" s="86" t="s">
        <v>53</v>
      </c>
      <c r="AV933" s="86" t="s">
        <v>53</v>
      </c>
      <c r="AW933" s="86" t="s">
        <v>63</v>
      </c>
      <c r="AX933" s="86" t="s">
        <v>49</v>
      </c>
      <c r="AY933" s="86" t="s">
        <v>93</v>
      </c>
    </row>
    <row r="934" spans="2:51" s="5" customFormat="1" ht="15.75" customHeight="1">
      <c r="B934" s="80"/>
      <c r="E934" s="81"/>
      <c r="F934" s="136" t="s">
        <v>104</v>
      </c>
      <c r="G934" s="137"/>
      <c r="H934" s="137"/>
      <c r="I934" s="137"/>
      <c r="K934" s="81"/>
      <c r="R934" s="82"/>
      <c r="T934" s="83"/>
      <c r="AA934" s="84"/>
      <c r="AT934" s="81" t="s">
        <v>100</v>
      </c>
      <c r="AU934" s="81" t="s">
        <v>53</v>
      </c>
      <c r="AV934" s="81" t="s">
        <v>12</v>
      </c>
      <c r="AW934" s="81" t="s">
        <v>63</v>
      </c>
      <c r="AX934" s="81" t="s">
        <v>49</v>
      </c>
      <c r="AY934" s="81" t="s">
        <v>93</v>
      </c>
    </row>
    <row r="935" spans="2:51" s="5" customFormat="1" ht="15.75" customHeight="1">
      <c r="B935" s="85"/>
      <c r="E935" s="86"/>
      <c r="F935" s="138" t="s">
        <v>550</v>
      </c>
      <c r="G935" s="139"/>
      <c r="H935" s="139"/>
      <c r="I935" s="139"/>
      <c r="K935" s="87">
        <v>25</v>
      </c>
      <c r="R935" s="88"/>
      <c r="T935" s="89"/>
      <c r="AA935" s="90"/>
      <c r="AT935" s="86" t="s">
        <v>100</v>
      </c>
      <c r="AU935" s="86" t="s">
        <v>53</v>
      </c>
      <c r="AV935" s="86" t="s">
        <v>53</v>
      </c>
      <c r="AW935" s="86" t="s">
        <v>63</v>
      </c>
      <c r="AX935" s="86" t="s">
        <v>49</v>
      </c>
      <c r="AY935" s="86" t="s">
        <v>93</v>
      </c>
    </row>
    <row r="936" spans="2:51" s="5" customFormat="1" ht="15.75" customHeight="1">
      <c r="B936" s="91"/>
      <c r="E936" s="92"/>
      <c r="F936" s="140" t="s">
        <v>108</v>
      </c>
      <c r="G936" s="141"/>
      <c r="H936" s="141"/>
      <c r="I936" s="141"/>
      <c r="K936" s="93">
        <v>28</v>
      </c>
      <c r="R936" s="94"/>
      <c r="T936" s="95"/>
      <c r="AA936" s="96"/>
      <c r="AT936" s="92" t="s">
        <v>100</v>
      </c>
      <c r="AU936" s="92" t="s">
        <v>53</v>
      </c>
      <c r="AV936" s="92" t="s">
        <v>98</v>
      </c>
      <c r="AW936" s="92" t="s">
        <v>63</v>
      </c>
      <c r="AX936" s="92" t="s">
        <v>12</v>
      </c>
      <c r="AY936" s="92" t="s">
        <v>93</v>
      </c>
    </row>
    <row r="937" spans="2:64" s="5" customFormat="1" ht="27" customHeight="1">
      <c r="B937" s="18"/>
      <c r="C937" s="72" t="s">
        <v>631</v>
      </c>
      <c r="D937" s="72" t="s">
        <v>94</v>
      </c>
      <c r="E937" s="73" t="s">
        <v>632</v>
      </c>
      <c r="F937" s="133" t="s">
        <v>633</v>
      </c>
      <c r="G937" s="134"/>
      <c r="H937" s="134"/>
      <c r="I937" s="134"/>
      <c r="J937" s="74" t="s">
        <v>177</v>
      </c>
      <c r="K937" s="75">
        <v>3</v>
      </c>
      <c r="L937" s="135"/>
      <c r="M937" s="134"/>
      <c r="N937" s="135">
        <f>ROUND($L$937*$K$937,2)</f>
        <v>0</v>
      </c>
      <c r="O937" s="134"/>
      <c r="P937" s="134"/>
      <c r="Q937" s="134"/>
      <c r="R937" s="19"/>
      <c r="T937" s="76"/>
      <c r="U937" s="22" t="s">
        <v>38</v>
      </c>
      <c r="V937" s="77">
        <v>0.495</v>
      </c>
      <c r="W937" s="77">
        <f>$V$937*$K$937</f>
        <v>1.4849999999999999</v>
      </c>
      <c r="X937" s="77">
        <v>0.38425</v>
      </c>
      <c r="Y937" s="77">
        <f>$X$937*$K$937</f>
        <v>1.15275</v>
      </c>
      <c r="Z937" s="77">
        <v>0</v>
      </c>
      <c r="AA937" s="78">
        <f>$Z$937*$K$937</f>
        <v>0</v>
      </c>
      <c r="AR937" s="5" t="s">
        <v>221</v>
      </c>
      <c r="AT937" s="5" t="s">
        <v>94</v>
      </c>
      <c r="AU937" s="5" t="s">
        <v>53</v>
      </c>
      <c r="AY937" s="5" t="s">
        <v>93</v>
      </c>
      <c r="BE937" s="79">
        <f>IF($U$937="základní",$N$937,0)</f>
        <v>0</v>
      </c>
      <c r="BF937" s="79">
        <f>IF($U$937="snížená",$N$937,0)</f>
        <v>0</v>
      </c>
      <c r="BG937" s="79">
        <f>IF($U$937="zákl. přenesená",$N$937,0)</f>
        <v>0</v>
      </c>
      <c r="BH937" s="79">
        <f>IF($U$937="sníž. přenesená",$N$937,0)</f>
        <v>0</v>
      </c>
      <c r="BI937" s="79">
        <f>IF($U$937="nulová",$N$937,0)</f>
        <v>0</v>
      </c>
      <c r="BJ937" s="5" t="s">
        <v>12</v>
      </c>
      <c r="BK937" s="79">
        <f>ROUND($L$937*$K$937,2)</f>
        <v>0</v>
      </c>
      <c r="BL937" s="5" t="s">
        <v>221</v>
      </c>
    </row>
    <row r="938" spans="2:51" s="5" customFormat="1" ht="15.75" customHeight="1">
      <c r="B938" s="80"/>
      <c r="E938" s="81"/>
      <c r="F938" s="136" t="s">
        <v>207</v>
      </c>
      <c r="G938" s="137"/>
      <c r="H938" s="137"/>
      <c r="I938" s="137"/>
      <c r="K938" s="81"/>
      <c r="R938" s="82"/>
      <c r="T938" s="83"/>
      <c r="AA938" s="84"/>
      <c r="AT938" s="81" t="s">
        <v>100</v>
      </c>
      <c r="AU938" s="81" t="s">
        <v>53</v>
      </c>
      <c r="AV938" s="81" t="s">
        <v>12</v>
      </c>
      <c r="AW938" s="81" t="s">
        <v>63</v>
      </c>
      <c r="AX938" s="81" t="s">
        <v>49</v>
      </c>
      <c r="AY938" s="81" t="s">
        <v>93</v>
      </c>
    </row>
    <row r="939" spans="2:51" s="5" customFormat="1" ht="15.75" customHeight="1">
      <c r="B939" s="80"/>
      <c r="E939" s="81"/>
      <c r="F939" s="136" t="s">
        <v>391</v>
      </c>
      <c r="G939" s="137"/>
      <c r="H939" s="137"/>
      <c r="I939" s="137"/>
      <c r="K939" s="81"/>
      <c r="R939" s="82"/>
      <c r="T939" s="83"/>
      <c r="AA939" s="84"/>
      <c r="AT939" s="81" t="s">
        <v>100</v>
      </c>
      <c r="AU939" s="81" t="s">
        <v>53</v>
      </c>
      <c r="AV939" s="81" t="s">
        <v>12</v>
      </c>
      <c r="AW939" s="81" t="s">
        <v>63</v>
      </c>
      <c r="AX939" s="81" t="s">
        <v>49</v>
      </c>
      <c r="AY939" s="81" t="s">
        <v>93</v>
      </c>
    </row>
    <row r="940" spans="2:51" s="5" customFormat="1" ht="15.75" customHeight="1">
      <c r="B940" s="85"/>
      <c r="E940" s="86"/>
      <c r="F940" s="138" t="s">
        <v>634</v>
      </c>
      <c r="G940" s="139"/>
      <c r="H940" s="139"/>
      <c r="I940" s="139"/>
      <c r="K940" s="87">
        <v>1.5</v>
      </c>
      <c r="R940" s="88"/>
      <c r="T940" s="89"/>
      <c r="AA940" s="90"/>
      <c r="AT940" s="86" t="s">
        <v>100</v>
      </c>
      <c r="AU940" s="86" t="s">
        <v>53</v>
      </c>
      <c r="AV940" s="86" t="s">
        <v>53</v>
      </c>
      <c r="AW940" s="86" t="s">
        <v>63</v>
      </c>
      <c r="AX940" s="86" t="s">
        <v>49</v>
      </c>
      <c r="AY940" s="86" t="s">
        <v>93</v>
      </c>
    </row>
    <row r="941" spans="2:51" s="5" customFormat="1" ht="15.75" customHeight="1">
      <c r="B941" s="80"/>
      <c r="E941" s="81"/>
      <c r="F941" s="136" t="s">
        <v>393</v>
      </c>
      <c r="G941" s="137"/>
      <c r="H941" s="137"/>
      <c r="I941" s="137"/>
      <c r="K941" s="81"/>
      <c r="R941" s="82"/>
      <c r="T941" s="83"/>
      <c r="AA941" s="84"/>
      <c r="AT941" s="81" t="s">
        <v>100</v>
      </c>
      <c r="AU941" s="81" t="s">
        <v>53</v>
      </c>
      <c r="AV941" s="81" t="s">
        <v>12</v>
      </c>
      <c r="AW941" s="81" t="s">
        <v>63</v>
      </c>
      <c r="AX941" s="81" t="s">
        <v>49</v>
      </c>
      <c r="AY941" s="81" t="s">
        <v>93</v>
      </c>
    </row>
    <row r="942" spans="2:51" s="5" customFormat="1" ht="15.75" customHeight="1">
      <c r="B942" s="85"/>
      <c r="E942" s="86"/>
      <c r="F942" s="138" t="s">
        <v>634</v>
      </c>
      <c r="G942" s="139"/>
      <c r="H942" s="139"/>
      <c r="I942" s="139"/>
      <c r="K942" s="87">
        <v>1.5</v>
      </c>
      <c r="R942" s="88"/>
      <c r="T942" s="89"/>
      <c r="AA942" s="90"/>
      <c r="AT942" s="86" t="s">
        <v>100</v>
      </c>
      <c r="AU942" s="86" t="s">
        <v>53</v>
      </c>
      <c r="AV942" s="86" t="s">
        <v>53</v>
      </c>
      <c r="AW942" s="86" t="s">
        <v>63</v>
      </c>
      <c r="AX942" s="86" t="s">
        <v>49</v>
      </c>
      <c r="AY942" s="86" t="s">
        <v>93</v>
      </c>
    </row>
    <row r="943" spans="2:51" s="5" customFormat="1" ht="15.75" customHeight="1">
      <c r="B943" s="91"/>
      <c r="E943" s="92"/>
      <c r="F943" s="140" t="s">
        <v>108</v>
      </c>
      <c r="G943" s="141"/>
      <c r="H943" s="141"/>
      <c r="I943" s="141"/>
      <c r="K943" s="93">
        <v>3</v>
      </c>
      <c r="R943" s="94"/>
      <c r="T943" s="95"/>
      <c r="AA943" s="96"/>
      <c r="AT943" s="92" t="s">
        <v>100</v>
      </c>
      <c r="AU943" s="92" t="s">
        <v>53</v>
      </c>
      <c r="AV943" s="92" t="s">
        <v>98</v>
      </c>
      <c r="AW943" s="92" t="s">
        <v>63</v>
      </c>
      <c r="AX943" s="92" t="s">
        <v>12</v>
      </c>
      <c r="AY943" s="92" t="s">
        <v>93</v>
      </c>
    </row>
    <row r="944" spans="2:64" s="5" customFormat="1" ht="15.75" customHeight="1">
      <c r="B944" s="18"/>
      <c r="C944" s="97" t="s">
        <v>635</v>
      </c>
      <c r="D944" s="97" t="s">
        <v>123</v>
      </c>
      <c r="E944" s="98" t="s">
        <v>636</v>
      </c>
      <c r="F944" s="142" t="s">
        <v>637</v>
      </c>
      <c r="G944" s="143"/>
      <c r="H944" s="143"/>
      <c r="I944" s="143"/>
      <c r="J944" s="99" t="s">
        <v>145</v>
      </c>
      <c r="K944" s="100">
        <v>0.5</v>
      </c>
      <c r="L944" s="144"/>
      <c r="M944" s="143"/>
      <c r="N944" s="144">
        <f>ROUND($L$944*$K$944,2)</f>
        <v>0</v>
      </c>
      <c r="O944" s="134"/>
      <c r="P944" s="134"/>
      <c r="Q944" s="134"/>
      <c r="R944" s="19"/>
      <c r="T944" s="76"/>
      <c r="U944" s="22" t="s">
        <v>38</v>
      </c>
      <c r="V944" s="77">
        <v>0</v>
      </c>
      <c r="W944" s="77">
        <f>$V$944*$K$944</f>
        <v>0</v>
      </c>
      <c r="X944" s="77">
        <v>0.0684</v>
      </c>
      <c r="Y944" s="77">
        <f>$X$944*$K$944</f>
        <v>0.0342</v>
      </c>
      <c r="Z944" s="77">
        <v>0</v>
      </c>
      <c r="AA944" s="78">
        <f>$Z$944*$K$944</f>
        <v>0</v>
      </c>
      <c r="AR944" s="5" t="s">
        <v>226</v>
      </c>
      <c r="AT944" s="5" t="s">
        <v>123</v>
      </c>
      <c r="AU944" s="5" t="s">
        <v>53</v>
      </c>
      <c r="AY944" s="5" t="s">
        <v>93</v>
      </c>
      <c r="BE944" s="79">
        <f>IF($U$944="základní",$N$944,0)</f>
        <v>0</v>
      </c>
      <c r="BF944" s="79">
        <f>IF($U$944="snížená",$N$944,0)</f>
        <v>0</v>
      </c>
      <c r="BG944" s="79">
        <f>IF($U$944="zákl. přenesená",$N$944,0)</f>
        <v>0</v>
      </c>
      <c r="BH944" s="79">
        <f>IF($U$944="sníž. přenesená",$N$944,0)</f>
        <v>0</v>
      </c>
      <c r="BI944" s="79">
        <f>IF($U$944="nulová",$N$944,0)</f>
        <v>0</v>
      </c>
      <c r="BJ944" s="5" t="s">
        <v>12</v>
      </c>
      <c r="BK944" s="79">
        <f>ROUND($L$944*$K$944,2)</f>
        <v>0</v>
      </c>
      <c r="BL944" s="5" t="s">
        <v>221</v>
      </c>
    </row>
    <row r="945" spans="2:51" s="5" customFormat="1" ht="15.75" customHeight="1">
      <c r="B945" s="80"/>
      <c r="E945" s="81"/>
      <c r="F945" s="136" t="s">
        <v>207</v>
      </c>
      <c r="G945" s="137"/>
      <c r="H945" s="137"/>
      <c r="I945" s="137"/>
      <c r="K945" s="81"/>
      <c r="R945" s="82"/>
      <c r="T945" s="83"/>
      <c r="AA945" s="84"/>
      <c r="AT945" s="81" t="s">
        <v>100</v>
      </c>
      <c r="AU945" s="81" t="s">
        <v>53</v>
      </c>
      <c r="AV945" s="81" t="s">
        <v>12</v>
      </c>
      <c r="AW945" s="81" t="s">
        <v>63</v>
      </c>
      <c r="AX945" s="81" t="s">
        <v>49</v>
      </c>
      <c r="AY945" s="81" t="s">
        <v>93</v>
      </c>
    </row>
    <row r="946" spans="2:51" s="5" customFormat="1" ht="15.75" customHeight="1">
      <c r="B946" s="80"/>
      <c r="E946" s="81"/>
      <c r="F946" s="136" t="s">
        <v>391</v>
      </c>
      <c r="G946" s="137"/>
      <c r="H946" s="137"/>
      <c r="I946" s="137"/>
      <c r="K946" s="81"/>
      <c r="R946" s="82"/>
      <c r="T946" s="83"/>
      <c r="AA946" s="84"/>
      <c r="AT946" s="81" t="s">
        <v>100</v>
      </c>
      <c r="AU946" s="81" t="s">
        <v>53</v>
      </c>
      <c r="AV946" s="81" t="s">
        <v>12</v>
      </c>
      <c r="AW946" s="81" t="s">
        <v>63</v>
      </c>
      <c r="AX946" s="81" t="s">
        <v>49</v>
      </c>
      <c r="AY946" s="81" t="s">
        <v>93</v>
      </c>
    </row>
    <row r="947" spans="2:51" s="5" customFormat="1" ht="15.75" customHeight="1">
      <c r="B947" s="85"/>
      <c r="E947" s="86"/>
      <c r="F947" s="138" t="s">
        <v>634</v>
      </c>
      <c r="G947" s="139"/>
      <c r="H947" s="139"/>
      <c r="I947" s="139"/>
      <c r="K947" s="87">
        <v>1.5</v>
      </c>
      <c r="R947" s="88"/>
      <c r="T947" s="89"/>
      <c r="AA947" s="90"/>
      <c r="AT947" s="86" t="s">
        <v>100</v>
      </c>
      <c r="AU947" s="86" t="s">
        <v>53</v>
      </c>
      <c r="AV947" s="86" t="s">
        <v>53</v>
      </c>
      <c r="AW947" s="86" t="s">
        <v>63</v>
      </c>
      <c r="AX947" s="86" t="s">
        <v>49</v>
      </c>
      <c r="AY947" s="86" t="s">
        <v>93</v>
      </c>
    </row>
    <row r="948" spans="2:51" s="5" customFormat="1" ht="15.75" customHeight="1">
      <c r="B948" s="80"/>
      <c r="E948" s="81"/>
      <c r="F948" s="136" t="s">
        <v>393</v>
      </c>
      <c r="G948" s="137"/>
      <c r="H948" s="137"/>
      <c r="I948" s="137"/>
      <c r="K948" s="81"/>
      <c r="R948" s="82"/>
      <c r="T948" s="83"/>
      <c r="AA948" s="84"/>
      <c r="AT948" s="81" t="s">
        <v>100</v>
      </c>
      <c r="AU948" s="81" t="s">
        <v>53</v>
      </c>
      <c r="AV948" s="81" t="s">
        <v>12</v>
      </c>
      <c r="AW948" s="81" t="s">
        <v>63</v>
      </c>
      <c r="AX948" s="81" t="s">
        <v>49</v>
      </c>
      <c r="AY948" s="81" t="s">
        <v>93</v>
      </c>
    </row>
    <row r="949" spans="2:51" s="5" customFormat="1" ht="15.75" customHeight="1">
      <c r="B949" s="85"/>
      <c r="E949" s="86"/>
      <c r="F949" s="138" t="s">
        <v>634</v>
      </c>
      <c r="G949" s="139"/>
      <c r="H949" s="139"/>
      <c r="I949" s="139"/>
      <c r="K949" s="87">
        <v>1.5</v>
      </c>
      <c r="R949" s="88"/>
      <c r="T949" s="89"/>
      <c r="AA949" s="90"/>
      <c r="AT949" s="86" t="s">
        <v>100</v>
      </c>
      <c r="AU949" s="86" t="s">
        <v>53</v>
      </c>
      <c r="AV949" s="86" t="s">
        <v>53</v>
      </c>
      <c r="AW949" s="86" t="s">
        <v>63</v>
      </c>
      <c r="AX949" s="86" t="s">
        <v>49</v>
      </c>
      <c r="AY949" s="86" t="s">
        <v>93</v>
      </c>
    </row>
    <row r="950" spans="2:51" s="5" customFormat="1" ht="15.75" customHeight="1">
      <c r="B950" s="91"/>
      <c r="E950" s="92"/>
      <c r="F950" s="140" t="s">
        <v>108</v>
      </c>
      <c r="G950" s="141"/>
      <c r="H950" s="141"/>
      <c r="I950" s="141"/>
      <c r="K950" s="93">
        <v>3</v>
      </c>
      <c r="R950" s="94"/>
      <c r="T950" s="95"/>
      <c r="AA950" s="96"/>
      <c r="AT950" s="92" t="s">
        <v>100</v>
      </c>
      <c r="AU950" s="92" t="s">
        <v>53</v>
      </c>
      <c r="AV950" s="92" t="s">
        <v>98</v>
      </c>
      <c r="AW950" s="92" t="s">
        <v>63</v>
      </c>
      <c r="AX950" s="92" t="s">
        <v>49</v>
      </c>
      <c r="AY950" s="92" t="s">
        <v>93</v>
      </c>
    </row>
    <row r="951" spans="2:51" s="5" customFormat="1" ht="15.75" customHeight="1">
      <c r="B951" s="85"/>
      <c r="E951" s="86"/>
      <c r="F951" s="138" t="s">
        <v>638</v>
      </c>
      <c r="G951" s="139"/>
      <c r="H951" s="139"/>
      <c r="I951" s="139"/>
      <c r="K951" s="87">
        <v>0.5</v>
      </c>
      <c r="R951" s="88"/>
      <c r="T951" s="89"/>
      <c r="AA951" s="90"/>
      <c r="AT951" s="86" t="s">
        <v>100</v>
      </c>
      <c r="AU951" s="86" t="s">
        <v>53</v>
      </c>
      <c r="AV951" s="86" t="s">
        <v>53</v>
      </c>
      <c r="AW951" s="86" t="s">
        <v>63</v>
      </c>
      <c r="AX951" s="86" t="s">
        <v>12</v>
      </c>
      <c r="AY951" s="86" t="s">
        <v>93</v>
      </c>
    </row>
    <row r="952" spans="2:64" s="5" customFormat="1" ht="27" customHeight="1">
      <c r="B952" s="18"/>
      <c r="C952" s="72" t="s">
        <v>639</v>
      </c>
      <c r="D952" s="72" t="s">
        <v>94</v>
      </c>
      <c r="E952" s="73" t="s">
        <v>640</v>
      </c>
      <c r="F952" s="133" t="s">
        <v>641</v>
      </c>
      <c r="G952" s="134"/>
      <c r="H952" s="134"/>
      <c r="I952" s="134"/>
      <c r="J952" s="74" t="s">
        <v>177</v>
      </c>
      <c r="K952" s="75">
        <v>5</v>
      </c>
      <c r="L952" s="135"/>
      <c r="M952" s="134"/>
      <c r="N952" s="135">
        <f>ROUND($L$952*$K$952,2)</f>
        <v>0</v>
      </c>
      <c r="O952" s="134"/>
      <c r="P952" s="134"/>
      <c r="Q952" s="134"/>
      <c r="R952" s="19"/>
      <c r="T952" s="76"/>
      <c r="U952" s="22" t="s">
        <v>38</v>
      </c>
      <c r="V952" s="77">
        <v>0.224</v>
      </c>
      <c r="W952" s="77">
        <f>$V$952*$K$952</f>
        <v>1.12</v>
      </c>
      <c r="X952" s="77">
        <v>0.22563</v>
      </c>
      <c r="Y952" s="77">
        <f>$X$952*$K$952</f>
        <v>1.12815</v>
      </c>
      <c r="Z952" s="77">
        <v>0</v>
      </c>
      <c r="AA952" s="78">
        <f>$Z$952*$K$952</f>
        <v>0</v>
      </c>
      <c r="AR952" s="5" t="s">
        <v>221</v>
      </c>
      <c r="AT952" s="5" t="s">
        <v>94</v>
      </c>
      <c r="AU952" s="5" t="s">
        <v>53</v>
      </c>
      <c r="AY952" s="5" t="s">
        <v>93</v>
      </c>
      <c r="BE952" s="79">
        <f>IF($U$952="základní",$N$952,0)</f>
        <v>0</v>
      </c>
      <c r="BF952" s="79">
        <f>IF($U$952="snížená",$N$952,0)</f>
        <v>0</v>
      </c>
      <c r="BG952" s="79">
        <f>IF($U$952="zákl. přenesená",$N$952,0)</f>
        <v>0</v>
      </c>
      <c r="BH952" s="79">
        <f>IF($U$952="sníž. přenesená",$N$952,0)</f>
        <v>0</v>
      </c>
      <c r="BI952" s="79">
        <f>IF($U$952="nulová",$N$952,0)</f>
        <v>0</v>
      </c>
      <c r="BJ952" s="5" t="s">
        <v>12</v>
      </c>
      <c r="BK952" s="79">
        <f>ROUND($L$952*$K$952,2)</f>
        <v>0</v>
      </c>
      <c r="BL952" s="5" t="s">
        <v>221</v>
      </c>
    </row>
    <row r="953" spans="2:51" s="5" customFormat="1" ht="15.75" customHeight="1">
      <c r="B953" s="80"/>
      <c r="E953" s="81"/>
      <c r="F953" s="136" t="s">
        <v>121</v>
      </c>
      <c r="G953" s="137"/>
      <c r="H953" s="137"/>
      <c r="I953" s="137"/>
      <c r="K953" s="81"/>
      <c r="R953" s="82"/>
      <c r="T953" s="83"/>
      <c r="AA953" s="84"/>
      <c r="AT953" s="81" t="s">
        <v>100</v>
      </c>
      <c r="AU953" s="81" t="s">
        <v>53</v>
      </c>
      <c r="AV953" s="81" t="s">
        <v>12</v>
      </c>
      <c r="AW953" s="81" t="s">
        <v>63</v>
      </c>
      <c r="AX953" s="81" t="s">
        <v>49</v>
      </c>
      <c r="AY953" s="81" t="s">
        <v>93</v>
      </c>
    </row>
    <row r="954" spans="2:51" s="5" customFormat="1" ht="15.75" customHeight="1">
      <c r="B954" s="80"/>
      <c r="E954" s="81"/>
      <c r="F954" s="136" t="s">
        <v>101</v>
      </c>
      <c r="G954" s="137"/>
      <c r="H954" s="137"/>
      <c r="I954" s="137"/>
      <c r="K954" s="81"/>
      <c r="R954" s="82"/>
      <c r="T954" s="83"/>
      <c r="AA954" s="84"/>
      <c r="AT954" s="81" t="s">
        <v>100</v>
      </c>
      <c r="AU954" s="81" t="s">
        <v>53</v>
      </c>
      <c r="AV954" s="81" t="s">
        <v>12</v>
      </c>
      <c r="AW954" s="81" t="s">
        <v>63</v>
      </c>
      <c r="AX954" s="81" t="s">
        <v>49</v>
      </c>
      <c r="AY954" s="81" t="s">
        <v>93</v>
      </c>
    </row>
    <row r="955" spans="2:51" s="5" customFormat="1" ht="15.75" customHeight="1">
      <c r="B955" s="80"/>
      <c r="E955" s="81"/>
      <c r="F955" s="136" t="s">
        <v>106</v>
      </c>
      <c r="G955" s="137"/>
      <c r="H955" s="137"/>
      <c r="I955" s="137"/>
      <c r="K955" s="81"/>
      <c r="R955" s="82"/>
      <c r="T955" s="83"/>
      <c r="AA955" s="84"/>
      <c r="AT955" s="81" t="s">
        <v>100</v>
      </c>
      <c r="AU955" s="81" t="s">
        <v>53</v>
      </c>
      <c r="AV955" s="81" t="s">
        <v>12</v>
      </c>
      <c r="AW955" s="81" t="s">
        <v>63</v>
      </c>
      <c r="AX955" s="81" t="s">
        <v>49</v>
      </c>
      <c r="AY955" s="81" t="s">
        <v>93</v>
      </c>
    </row>
    <row r="956" spans="2:51" s="5" customFormat="1" ht="15.75" customHeight="1">
      <c r="B956" s="85"/>
      <c r="E956" s="86"/>
      <c r="F956" s="138" t="s">
        <v>122</v>
      </c>
      <c r="G956" s="139"/>
      <c r="H956" s="139"/>
      <c r="I956" s="139"/>
      <c r="K956" s="87">
        <v>5</v>
      </c>
      <c r="R956" s="88"/>
      <c r="T956" s="89"/>
      <c r="AA956" s="90"/>
      <c r="AT956" s="86" t="s">
        <v>100</v>
      </c>
      <c r="AU956" s="86" t="s">
        <v>53</v>
      </c>
      <c r="AV956" s="86" t="s">
        <v>53</v>
      </c>
      <c r="AW956" s="86" t="s">
        <v>63</v>
      </c>
      <c r="AX956" s="86" t="s">
        <v>12</v>
      </c>
      <c r="AY956" s="86" t="s">
        <v>93</v>
      </c>
    </row>
    <row r="957" spans="2:64" s="5" customFormat="1" ht="15.75" customHeight="1">
      <c r="B957" s="18"/>
      <c r="C957" s="97" t="s">
        <v>642</v>
      </c>
      <c r="D957" s="97" t="s">
        <v>123</v>
      </c>
      <c r="E957" s="98" t="s">
        <v>643</v>
      </c>
      <c r="F957" s="142" t="s">
        <v>644</v>
      </c>
      <c r="G957" s="143"/>
      <c r="H957" s="143"/>
      <c r="I957" s="143"/>
      <c r="J957" s="99" t="s">
        <v>177</v>
      </c>
      <c r="K957" s="100">
        <v>5</v>
      </c>
      <c r="L957" s="144"/>
      <c r="M957" s="143"/>
      <c r="N957" s="144">
        <f>ROUND($L$957*$K$957,2)</f>
        <v>0</v>
      </c>
      <c r="O957" s="134"/>
      <c r="P957" s="134"/>
      <c r="Q957" s="134"/>
      <c r="R957" s="19"/>
      <c r="T957" s="76"/>
      <c r="U957" s="22" t="s">
        <v>38</v>
      </c>
      <c r="V957" s="77">
        <v>0</v>
      </c>
      <c r="W957" s="77">
        <f>$V$957*$K$957</f>
        <v>0</v>
      </c>
      <c r="X957" s="77">
        <v>0.0014</v>
      </c>
      <c r="Y957" s="77">
        <f>$X$957*$K$957</f>
        <v>0.007</v>
      </c>
      <c r="Z957" s="77">
        <v>0</v>
      </c>
      <c r="AA957" s="78">
        <f>$Z$957*$K$957</f>
        <v>0</v>
      </c>
      <c r="AR957" s="5" t="s">
        <v>226</v>
      </c>
      <c r="AT957" s="5" t="s">
        <v>123</v>
      </c>
      <c r="AU957" s="5" t="s">
        <v>53</v>
      </c>
      <c r="AY957" s="5" t="s">
        <v>93</v>
      </c>
      <c r="BE957" s="79">
        <f>IF($U$957="základní",$N$957,0)</f>
        <v>0</v>
      </c>
      <c r="BF957" s="79">
        <f>IF($U$957="snížená",$N$957,0)</f>
        <v>0</v>
      </c>
      <c r="BG957" s="79">
        <f>IF($U$957="zákl. přenesená",$N$957,0)</f>
        <v>0</v>
      </c>
      <c r="BH957" s="79">
        <f>IF($U$957="sníž. přenesená",$N$957,0)</f>
        <v>0</v>
      </c>
      <c r="BI957" s="79">
        <f>IF($U$957="nulová",$N$957,0)</f>
        <v>0</v>
      </c>
      <c r="BJ957" s="5" t="s">
        <v>12</v>
      </c>
      <c r="BK957" s="79">
        <f>ROUND($L$957*$K$957,2)</f>
        <v>0</v>
      </c>
      <c r="BL957" s="5" t="s">
        <v>221</v>
      </c>
    </row>
    <row r="958" spans="2:51" s="5" customFormat="1" ht="15.75" customHeight="1">
      <c r="B958" s="80"/>
      <c r="E958" s="81"/>
      <c r="F958" s="136" t="s">
        <v>121</v>
      </c>
      <c r="G958" s="137"/>
      <c r="H958" s="137"/>
      <c r="I958" s="137"/>
      <c r="K958" s="81"/>
      <c r="R958" s="82"/>
      <c r="T958" s="83"/>
      <c r="AA958" s="84"/>
      <c r="AT958" s="81" t="s">
        <v>100</v>
      </c>
      <c r="AU958" s="81" t="s">
        <v>53</v>
      </c>
      <c r="AV958" s="81" t="s">
        <v>12</v>
      </c>
      <c r="AW958" s="81" t="s">
        <v>63</v>
      </c>
      <c r="AX958" s="81" t="s">
        <v>49</v>
      </c>
      <c r="AY958" s="81" t="s">
        <v>93</v>
      </c>
    </row>
    <row r="959" spans="2:51" s="5" customFormat="1" ht="15.75" customHeight="1">
      <c r="B959" s="80"/>
      <c r="E959" s="81"/>
      <c r="F959" s="136" t="s">
        <v>101</v>
      </c>
      <c r="G959" s="137"/>
      <c r="H959" s="137"/>
      <c r="I959" s="137"/>
      <c r="K959" s="81"/>
      <c r="R959" s="82"/>
      <c r="T959" s="83"/>
      <c r="AA959" s="84"/>
      <c r="AT959" s="81" t="s">
        <v>100</v>
      </c>
      <c r="AU959" s="81" t="s">
        <v>53</v>
      </c>
      <c r="AV959" s="81" t="s">
        <v>12</v>
      </c>
      <c r="AW959" s="81" t="s">
        <v>63</v>
      </c>
      <c r="AX959" s="81" t="s">
        <v>49</v>
      </c>
      <c r="AY959" s="81" t="s">
        <v>93</v>
      </c>
    </row>
    <row r="960" spans="2:51" s="5" customFormat="1" ht="15.75" customHeight="1">
      <c r="B960" s="80"/>
      <c r="E960" s="81"/>
      <c r="F960" s="136" t="s">
        <v>106</v>
      </c>
      <c r="G960" s="137"/>
      <c r="H960" s="137"/>
      <c r="I960" s="137"/>
      <c r="K960" s="81"/>
      <c r="R960" s="82"/>
      <c r="T960" s="83"/>
      <c r="AA960" s="84"/>
      <c r="AT960" s="81" t="s">
        <v>100</v>
      </c>
      <c r="AU960" s="81" t="s">
        <v>53</v>
      </c>
      <c r="AV960" s="81" t="s">
        <v>12</v>
      </c>
      <c r="AW960" s="81" t="s">
        <v>63</v>
      </c>
      <c r="AX960" s="81" t="s">
        <v>49</v>
      </c>
      <c r="AY960" s="81" t="s">
        <v>93</v>
      </c>
    </row>
    <row r="961" spans="2:51" s="5" customFormat="1" ht="15.75" customHeight="1">
      <c r="B961" s="85"/>
      <c r="E961" s="86"/>
      <c r="F961" s="138" t="s">
        <v>122</v>
      </c>
      <c r="G961" s="139"/>
      <c r="H961" s="139"/>
      <c r="I961" s="139"/>
      <c r="K961" s="87">
        <v>5</v>
      </c>
      <c r="R961" s="88"/>
      <c r="T961" s="89"/>
      <c r="AA961" s="90"/>
      <c r="AT961" s="86" t="s">
        <v>100</v>
      </c>
      <c r="AU961" s="86" t="s">
        <v>53</v>
      </c>
      <c r="AV961" s="86" t="s">
        <v>53</v>
      </c>
      <c r="AW961" s="86" t="s">
        <v>63</v>
      </c>
      <c r="AX961" s="86" t="s">
        <v>12</v>
      </c>
      <c r="AY961" s="86" t="s">
        <v>93</v>
      </c>
    </row>
    <row r="962" spans="2:64" s="5" customFormat="1" ht="27" customHeight="1">
      <c r="B962" s="18"/>
      <c r="C962" s="72" t="s">
        <v>645</v>
      </c>
      <c r="D962" s="72" t="s">
        <v>94</v>
      </c>
      <c r="E962" s="73" t="s">
        <v>646</v>
      </c>
      <c r="F962" s="133" t="s">
        <v>647</v>
      </c>
      <c r="G962" s="134"/>
      <c r="H962" s="134"/>
      <c r="I962" s="134"/>
      <c r="J962" s="74" t="s">
        <v>177</v>
      </c>
      <c r="K962" s="75">
        <v>3</v>
      </c>
      <c r="L962" s="135"/>
      <c r="M962" s="134"/>
      <c r="N962" s="135">
        <f>ROUND($L$962*$K$962,2)</f>
        <v>0</v>
      </c>
      <c r="O962" s="134"/>
      <c r="P962" s="134"/>
      <c r="Q962" s="134"/>
      <c r="R962" s="19"/>
      <c r="T962" s="76"/>
      <c r="U962" s="22" t="s">
        <v>38</v>
      </c>
      <c r="V962" s="77">
        <v>0.177</v>
      </c>
      <c r="W962" s="77">
        <f>$V$962*$K$962</f>
        <v>0.5309999999999999</v>
      </c>
      <c r="X962" s="77">
        <v>0</v>
      </c>
      <c r="Y962" s="77">
        <f>$X$962*$K$962</f>
        <v>0</v>
      </c>
      <c r="Z962" s="77">
        <v>0</v>
      </c>
      <c r="AA962" s="78">
        <f>$Z$962*$K$962</f>
        <v>0</v>
      </c>
      <c r="AR962" s="5" t="s">
        <v>221</v>
      </c>
      <c r="AT962" s="5" t="s">
        <v>94</v>
      </c>
      <c r="AU962" s="5" t="s">
        <v>53</v>
      </c>
      <c r="AY962" s="5" t="s">
        <v>93</v>
      </c>
      <c r="BE962" s="79">
        <f>IF($U$962="základní",$N$962,0)</f>
        <v>0</v>
      </c>
      <c r="BF962" s="79">
        <f>IF($U$962="snížená",$N$962,0)</f>
        <v>0</v>
      </c>
      <c r="BG962" s="79">
        <f>IF($U$962="zákl. přenesená",$N$962,0)</f>
        <v>0</v>
      </c>
      <c r="BH962" s="79">
        <f>IF($U$962="sníž. přenesená",$N$962,0)</f>
        <v>0</v>
      </c>
      <c r="BI962" s="79">
        <f>IF($U$962="nulová",$N$962,0)</f>
        <v>0</v>
      </c>
      <c r="BJ962" s="5" t="s">
        <v>12</v>
      </c>
      <c r="BK962" s="79">
        <f>ROUND($L$962*$K$962,2)</f>
        <v>0</v>
      </c>
      <c r="BL962" s="5" t="s">
        <v>221</v>
      </c>
    </row>
    <row r="963" spans="2:51" s="5" customFormat="1" ht="15.75" customHeight="1">
      <c r="B963" s="80"/>
      <c r="E963" s="81"/>
      <c r="F963" s="136" t="s">
        <v>121</v>
      </c>
      <c r="G963" s="137"/>
      <c r="H963" s="137"/>
      <c r="I963" s="137"/>
      <c r="K963" s="81"/>
      <c r="R963" s="82"/>
      <c r="T963" s="83"/>
      <c r="AA963" s="84"/>
      <c r="AT963" s="81" t="s">
        <v>100</v>
      </c>
      <c r="AU963" s="81" t="s">
        <v>53</v>
      </c>
      <c r="AV963" s="81" t="s">
        <v>12</v>
      </c>
      <c r="AW963" s="81" t="s">
        <v>63</v>
      </c>
      <c r="AX963" s="81" t="s">
        <v>49</v>
      </c>
      <c r="AY963" s="81" t="s">
        <v>93</v>
      </c>
    </row>
    <row r="964" spans="2:51" s="5" customFormat="1" ht="15.75" customHeight="1">
      <c r="B964" s="80"/>
      <c r="E964" s="81"/>
      <c r="F964" s="136" t="s">
        <v>101</v>
      </c>
      <c r="G964" s="137"/>
      <c r="H964" s="137"/>
      <c r="I964" s="137"/>
      <c r="K964" s="81"/>
      <c r="R964" s="82"/>
      <c r="T964" s="83"/>
      <c r="AA964" s="84"/>
      <c r="AT964" s="81" t="s">
        <v>100</v>
      </c>
      <c r="AU964" s="81" t="s">
        <v>53</v>
      </c>
      <c r="AV964" s="81" t="s">
        <v>12</v>
      </c>
      <c r="AW964" s="81" t="s">
        <v>63</v>
      </c>
      <c r="AX964" s="81" t="s">
        <v>49</v>
      </c>
      <c r="AY964" s="81" t="s">
        <v>93</v>
      </c>
    </row>
    <row r="965" spans="2:51" s="5" customFormat="1" ht="15.75" customHeight="1">
      <c r="B965" s="80"/>
      <c r="E965" s="81"/>
      <c r="F965" s="136" t="s">
        <v>102</v>
      </c>
      <c r="G965" s="137"/>
      <c r="H965" s="137"/>
      <c r="I965" s="137"/>
      <c r="K965" s="81"/>
      <c r="R965" s="82"/>
      <c r="T965" s="83"/>
      <c r="AA965" s="84"/>
      <c r="AT965" s="81" t="s">
        <v>100</v>
      </c>
      <c r="AU965" s="81" t="s">
        <v>53</v>
      </c>
      <c r="AV965" s="81" t="s">
        <v>12</v>
      </c>
      <c r="AW965" s="81" t="s">
        <v>63</v>
      </c>
      <c r="AX965" s="81" t="s">
        <v>49</v>
      </c>
      <c r="AY965" s="81" t="s">
        <v>93</v>
      </c>
    </row>
    <row r="966" spans="2:51" s="5" customFormat="1" ht="15.75" customHeight="1">
      <c r="B966" s="85"/>
      <c r="E966" s="86"/>
      <c r="F966" s="138" t="s">
        <v>113</v>
      </c>
      <c r="G966" s="139"/>
      <c r="H966" s="139"/>
      <c r="I966" s="139"/>
      <c r="K966" s="87">
        <v>3</v>
      </c>
      <c r="R966" s="88"/>
      <c r="T966" s="89"/>
      <c r="AA966" s="90"/>
      <c r="AT966" s="86" t="s">
        <v>100</v>
      </c>
      <c r="AU966" s="86" t="s">
        <v>53</v>
      </c>
      <c r="AV966" s="86" t="s">
        <v>53</v>
      </c>
      <c r="AW966" s="86" t="s">
        <v>63</v>
      </c>
      <c r="AX966" s="86" t="s">
        <v>12</v>
      </c>
      <c r="AY966" s="86" t="s">
        <v>93</v>
      </c>
    </row>
    <row r="967" spans="2:64" s="5" customFormat="1" ht="27" customHeight="1">
      <c r="B967" s="18"/>
      <c r="C967" s="72" t="s">
        <v>648</v>
      </c>
      <c r="D967" s="72" t="s">
        <v>94</v>
      </c>
      <c r="E967" s="73" t="s">
        <v>649</v>
      </c>
      <c r="F967" s="133" t="s">
        <v>650</v>
      </c>
      <c r="G967" s="134"/>
      <c r="H967" s="134"/>
      <c r="I967" s="134"/>
      <c r="J967" s="74" t="s">
        <v>177</v>
      </c>
      <c r="K967" s="75">
        <v>25</v>
      </c>
      <c r="L967" s="135"/>
      <c r="M967" s="134"/>
      <c r="N967" s="135">
        <f>ROUND($L$967*$K$967,2)</f>
        <v>0</v>
      </c>
      <c r="O967" s="134"/>
      <c r="P967" s="134"/>
      <c r="Q967" s="134"/>
      <c r="R967" s="19"/>
      <c r="T967" s="76"/>
      <c r="U967" s="22" t="s">
        <v>38</v>
      </c>
      <c r="V967" s="77">
        <v>0.337</v>
      </c>
      <c r="W967" s="77">
        <f>$V$967*$K$967</f>
        <v>8.425</v>
      </c>
      <c r="X967" s="77">
        <v>0</v>
      </c>
      <c r="Y967" s="77">
        <f>$X$967*$K$967</f>
        <v>0</v>
      </c>
      <c r="Z967" s="77">
        <v>0</v>
      </c>
      <c r="AA967" s="78">
        <f>$Z$967*$K$967</f>
        <v>0</v>
      </c>
      <c r="AR967" s="5" t="s">
        <v>221</v>
      </c>
      <c r="AT967" s="5" t="s">
        <v>94</v>
      </c>
      <c r="AU967" s="5" t="s">
        <v>53</v>
      </c>
      <c r="AY967" s="5" t="s">
        <v>93</v>
      </c>
      <c r="BE967" s="79">
        <f>IF($U$967="základní",$N$967,0)</f>
        <v>0</v>
      </c>
      <c r="BF967" s="79">
        <f>IF($U$967="snížená",$N$967,0)</f>
        <v>0</v>
      </c>
      <c r="BG967" s="79">
        <f>IF($U$967="zákl. přenesená",$N$967,0)</f>
        <v>0</v>
      </c>
      <c r="BH967" s="79">
        <f>IF($U$967="sníž. přenesená",$N$967,0)</f>
        <v>0</v>
      </c>
      <c r="BI967" s="79">
        <f>IF($U$967="nulová",$N$967,0)</f>
        <v>0</v>
      </c>
      <c r="BJ967" s="5" t="s">
        <v>12</v>
      </c>
      <c r="BK967" s="79">
        <f>ROUND($L$967*$K$967,2)</f>
        <v>0</v>
      </c>
      <c r="BL967" s="5" t="s">
        <v>221</v>
      </c>
    </row>
    <row r="968" spans="2:51" s="5" customFormat="1" ht="15.75" customHeight="1">
      <c r="B968" s="80"/>
      <c r="E968" s="81"/>
      <c r="F968" s="136" t="s">
        <v>121</v>
      </c>
      <c r="G968" s="137"/>
      <c r="H968" s="137"/>
      <c r="I968" s="137"/>
      <c r="K968" s="81"/>
      <c r="R968" s="82"/>
      <c r="T968" s="83"/>
      <c r="AA968" s="84"/>
      <c r="AT968" s="81" t="s">
        <v>100</v>
      </c>
      <c r="AU968" s="81" t="s">
        <v>53</v>
      </c>
      <c r="AV968" s="81" t="s">
        <v>12</v>
      </c>
      <c r="AW968" s="81" t="s">
        <v>63</v>
      </c>
      <c r="AX968" s="81" t="s">
        <v>49</v>
      </c>
      <c r="AY968" s="81" t="s">
        <v>93</v>
      </c>
    </row>
    <row r="969" spans="2:51" s="5" customFormat="1" ht="15.75" customHeight="1">
      <c r="B969" s="80"/>
      <c r="E969" s="81"/>
      <c r="F969" s="136" t="s">
        <v>104</v>
      </c>
      <c r="G969" s="137"/>
      <c r="H969" s="137"/>
      <c r="I969" s="137"/>
      <c r="K969" s="81"/>
      <c r="R969" s="82"/>
      <c r="T969" s="83"/>
      <c r="AA969" s="84"/>
      <c r="AT969" s="81" t="s">
        <v>100</v>
      </c>
      <c r="AU969" s="81" t="s">
        <v>53</v>
      </c>
      <c r="AV969" s="81" t="s">
        <v>12</v>
      </c>
      <c r="AW969" s="81" t="s">
        <v>63</v>
      </c>
      <c r="AX969" s="81" t="s">
        <v>49</v>
      </c>
      <c r="AY969" s="81" t="s">
        <v>93</v>
      </c>
    </row>
    <row r="970" spans="2:51" s="5" customFormat="1" ht="15.75" customHeight="1">
      <c r="B970" s="85"/>
      <c r="E970" s="86"/>
      <c r="F970" s="138" t="s">
        <v>550</v>
      </c>
      <c r="G970" s="139"/>
      <c r="H970" s="139"/>
      <c r="I970" s="139"/>
      <c r="K970" s="87">
        <v>25</v>
      </c>
      <c r="R970" s="88"/>
      <c r="T970" s="89"/>
      <c r="AA970" s="90"/>
      <c r="AT970" s="86" t="s">
        <v>100</v>
      </c>
      <c r="AU970" s="86" t="s">
        <v>53</v>
      </c>
      <c r="AV970" s="86" t="s">
        <v>53</v>
      </c>
      <c r="AW970" s="86" t="s">
        <v>63</v>
      </c>
      <c r="AX970" s="86" t="s">
        <v>12</v>
      </c>
      <c r="AY970" s="86" t="s">
        <v>93</v>
      </c>
    </row>
    <row r="971" spans="2:64" s="5" customFormat="1" ht="27" customHeight="1">
      <c r="B971" s="18"/>
      <c r="C971" s="72" t="s">
        <v>651</v>
      </c>
      <c r="D971" s="72" t="s">
        <v>94</v>
      </c>
      <c r="E971" s="73" t="s">
        <v>652</v>
      </c>
      <c r="F971" s="133" t="s">
        <v>653</v>
      </c>
      <c r="G971" s="134"/>
      <c r="H971" s="134"/>
      <c r="I971" s="134"/>
      <c r="J971" s="74" t="s">
        <v>177</v>
      </c>
      <c r="K971" s="75">
        <v>5</v>
      </c>
      <c r="L971" s="135"/>
      <c r="M971" s="134"/>
      <c r="N971" s="135">
        <f>ROUND($L$971*$K$971,2)</f>
        <v>0</v>
      </c>
      <c r="O971" s="134"/>
      <c r="P971" s="134"/>
      <c r="Q971" s="134"/>
      <c r="R971" s="19"/>
      <c r="T971" s="76"/>
      <c r="U971" s="22" t="s">
        <v>38</v>
      </c>
      <c r="V971" s="77">
        <v>0.657</v>
      </c>
      <c r="W971" s="77">
        <f>$V$971*$K$971</f>
        <v>3.285</v>
      </c>
      <c r="X971" s="77">
        <v>0</v>
      </c>
      <c r="Y971" s="77">
        <f>$X$971*$K$971</f>
        <v>0</v>
      </c>
      <c r="Z971" s="77">
        <v>0</v>
      </c>
      <c r="AA971" s="78">
        <f>$Z$971*$K$971</f>
        <v>0</v>
      </c>
      <c r="AR971" s="5" t="s">
        <v>221</v>
      </c>
      <c r="AT971" s="5" t="s">
        <v>94</v>
      </c>
      <c r="AU971" s="5" t="s">
        <v>53</v>
      </c>
      <c r="AY971" s="5" t="s">
        <v>93</v>
      </c>
      <c r="BE971" s="79">
        <f>IF($U$971="základní",$N$971,0)</f>
        <v>0</v>
      </c>
      <c r="BF971" s="79">
        <f>IF($U$971="snížená",$N$971,0)</f>
        <v>0</v>
      </c>
      <c r="BG971" s="79">
        <f>IF($U$971="zákl. přenesená",$N$971,0)</f>
        <v>0</v>
      </c>
      <c r="BH971" s="79">
        <f>IF($U$971="sníž. přenesená",$N$971,0)</f>
        <v>0</v>
      </c>
      <c r="BI971" s="79">
        <f>IF($U$971="nulová",$N$971,0)</f>
        <v>0</v>
      </c>
      <c r="BJ971" s="5" t="s">
        <v>12</v>
      </c>
      <c r="BK971" s="79">
        <f>ROUND($L$971*$K$971,2)</f>
        <v>0</v>
      </c>
      <c r="BL971" s="5" t="s">
        <v>221</v>
      </c>
    </row>
    <row r="972" spans="2:51" s="5" customFormat="1" ht="15.75" customHeight="1">
      <c r="B972" s="80"/>
      <c r="E972" s="81"/>
      <c r="F972" s="136" t="s">
        <v>121</v>
      </c>
      <c r="G972" s="137"/>
      <c r="H972" s="137"/>
      <c r="I972" s="137"/>
      <c r="K972" s="81"/>
      <c r="R972" s="82"/>
      <c r="T972" s="83"/>
      <c r="AA972" s="84"/>
      <c r="AT972" s="81" t="s">
        <v>100</v>
      </c>
      <c r="AU972" s="81" t="s">
        <v>53</v>
      </c>
      <c r="AV972" s="81" t="s">
        <v>12</v>
      </c>
      <c r="AW972" s="81" t="s">
        <v>63</v>
      </c>
      <c r="AX972" s="81" t="s">
        <v>49</v>
      </c>
      <c r="AY972" s="81" t="s">
        <v>93</v>
      </c>
    </row>
    <row r="973" spans="2:51" s="5" customFormat="1" ht="15.75" customHeight="1">
      <c r="B973" s="80"/>
      <c r="E973" s="81"/>
      <c r="F973" s="136" t="s">
        <v>101</v>
      </c>
      <c r="G973" s="137"/>
      <c r="H973" s="137"/>
      <c r="I973" s="137"/>
      <c r="K973" s="81"/>
      <c r="R973" s="82"/>
      <c r="T973" s="83"/>
      <c r="AA973" s="84"/>
      <c r="AT973" s="81" t="s">
        <v>100</v>
      </c>
      <c r="AU973" s="81" t="s">
        <v>53</v>
      </c>
      <c r="AV973" s="81" t="s">
        <v>12</v>
      </c>
      <c r="AW973" s="81" t="s">
        <v>63</v>
      </c>
      <c r="AX973" s="81" t="s">
        <v>49</v>
      </c>
      <c r="AY973" s="81" t="s">
        <v>93</v>
      </c>
    </row>
    <row r="974" spans="2:51" s="5" customFormat="1" ht="15.75" customHeight="1">
      <c r="B974" s="80"/>
      <c r="E974" s="81"/>
      <c r="F974" s="136" t="s">
        <v>106</v>
      </c>
      <c r="G974" s="137"/>
      <c r="H974" s="137"/>
      <c r="I974" s="137"/>
      <c r="K974" s="81"/>
      <c r="R974" s="82"/>
      <c r="T974" s="83"/>
      <c r="AA974" s="84"/>
      <c r="AT974" s="81" t="s">
        <v>100</v>
      </c>
      <c r="AU974" s="81" t="s">
        <v>53</v>
      </c>
      <c r="AV974" s="81" t="s">
        <v>12</v>
      </c>
      <c r="AW974" s="81" t="s">
        <v>63</v>
      </c>
      <c r="AX974" s="81" t="s">
        <v>49</v>
      </c>
      <c r="AY974" s="81" t="s">
        <v>93</v>
      </c>
    </row>
    <row r="975" spans="2:51" s="5" customFormat="1" ht="15.75" customHeight="1">
      <c r="B975" s="85"/>
      <c r="E975" s="86"/>
      <c r="F975" s="138" t="s">
        <v>122</v>
      </c>
      <c r="G975" s="139"/>
      <c r="H975" s="139"/>
      <c r="I975" s="139"/>
      <c r="K975" s="87">
        <v>5</v>
      </c>
      <c r="R975" s="88"/>
      <c r="T975" s="89"/>
      <c r="AA975" s="90"/>
      <c r="AT975" s="86" t="s">
        <v>100</v>
      </c>
      <c r="AU975" s="86" t="s">
        <v>53</v>
      </c>
      <c r="AV975" s="86" t="s">
        <v>53</v>
      </c>
      <c r="AW975" s="86" t="s">
        <v>63</v>
      </c>
      <c r="AX975" s="86" t="s">
        <v>12</v>
      </c>
      <c r="AY975" s="86" t="s">
        <v>93</v>
      </c>
    </row>
    <row r="976" spans="2:63" s="62" customFormat="1" ht="37.5" customHeight="1">
      <c r="B976" s="63"/>
      <c r="D976" s="64" t="s">
        <v>73</v>
      </c>
      <c r="N976" s="147">
        <f>$BK$976</f>
        <v>0</v>
      </c>
      <c r="O976" s="146"/>
      <c r="P976" s="146"/>
      <c r="Q976" s="146"/>
      <c r="R976" s="66"/>
      <c r="T976" s="67"/>
      <c r="W976" s="68">
        <f>$W$977+$W$987+$W$991</f>
        <v>0</v>
      </c>
      <c r="Y976" s="68">
        <f>$Y$977+$Y$987+$Y$991</f>
        <v>0</v>
      </c>
      <c r="AA976" s="69">
        <f>$AA$977+$AA$987+$AA$991</f>
        <v>0</v>
      </c>
      <c r="AR976" s="65" t="s">
        <v>122</v>
      </c>
      <c r="AT976" s="65" t="s">
        <v>48</v>
      </c>
      <c r="AU976" s="65" t="s">
        <v>49</v>
      </c>
      <c r="AY976" s="65" t="s">
        <v>93</v>
      </c>
      <c r="BK976" s="70">
        <f>$BK$977+$BK$987+$BK$991</f>
        <v>0</v>
      </c>
    </row>
    <row r="977" spans="2:63" s="62" customFormat="1" ht="21" customHeight="1">
      <c r="B977" s="63"/>
      <c r="D977" s="71" t="s">
        <v>74</v>
      </c>
      <c r="N977" s="145">
        <f>$BK$977</f>
        <v>0</v>
      </c>
      <c r="O977" s="146"/>
      <c r="P977" s="146"/>
      <c r="Q977" s="146"/>
      <c r="R977" s="66"/>
      <c r="T977" s="67"/>
      <c r="W977" s="68">
        <f>SUM($W$978:$W$986)</f>
        <v>0</v>
      </c>
      <c r="Y977" s="68">
        <f>SUM($Y$978:$Y$986)</f>
        <v>0</v>
      </c>
      <c r="AA977" s="69">
        <f>SUM($AA$978:$AA$986)</f>
        <v>0</v>
      </c>
      <c r="AR977" s="65" t="s">
        <v>122</v>
      </c>
      <c r="AT977" s="65" t="s">
        <v>48</v>
      </c>
      <c r="AU977" s="65" t="s">
        <v>12</v>
      </c>
      <c r="AY977" s="65" t="s">
        <v>93</v>
      </c>
      <c r="BK977" s="70">
        <f>SUM($BK$978:$BK$986)</f>
        <v>0</v>
      </c>
    </row>
    <row r="978" spans="2:64" s="5" customFormat="1" ht="15.75" customHeight="1">
      <c r="B978" s="18"/>
      <c r="C978" s="72" t="s">
        <v>654</v>
      </c>
      <c r="D978" s="72" t="s">
        <v>94</v>
      </c>
      <c r="E978" s="73" t="s">
        <v>655</v>
      </c>
      <c r="F978" s="133" t="s">
        <v>656</v>
      </c>
      <c r="G978" s="134"/>
      <c r="H978" s="134"/>
      <c r="I978" s="134"/>
      <c r="J978" s="74" t="s">
        <v>657</v>
      </c>
      <c r="K978" s="75">
        <v>1</v>
      </c>
      <c r="L978" s="135"/>
      <c r="M978" s="134"/>
      <c r="N978" s="135">
        <f>ROUND($L$978*$K$978,2)</f>
        <v>0</v>
      </c>
      <c r="O978" s="134"/>
      <c r="P978" s="134"/>
      <c r="Q978" s="134"/>
      <c r="R978" s="19"/>
      <c r="T978" s="76"/>
      <c r="U978" s="22" t="s">
        <v>38</v>
      </c>
      <c r="V978" s="77">
        <v>0</v>
      </c>
      <c r="W978" s="77">
        <f>$V$978*$K$978</f>
        <v>0</v>
      </c>
      <c r="X978" s="77">
        <v>0</v>
      </c>
      <c r="Y978" s="77">
        <f>$X$978*$K$978</f>
        <v>0</v>
      </c>
      <c r="Z978" s="77">
        <v>0</v>
      </c>
      <c r="AA978" s="78">
        <f>$Z$978*$K$978</f>
        <v>0</v>
      </c>
      <c r="AR978" s="5" t="s">
        <v>658</v>
      </c>
      <c r="AT978" s="5" t="s">
        <v>94</v>
      </c>
      <c r="AU978" s="5" t="s">
        <v>53</v>
      </c>
      <c r="AY978" s="5" t="s">
        <v>93</v>
      </c>
      <c r="BE978" s="79">
        <f>IF($U$978="základní",$N$978,0)</f>
        <v>0</v>
      </c>
      <c r="BF978" s="79">
        <f>IF($U$978="snížená",$N$978,0)</f>
        <v>0</v>
      </c>
      <c r="BG978" s="79">
        <f>IF($U$978="zákl. přenesená",$N$978,0)</f>
        <v>0</v>
      </c>
      <c r="BH978" s="79">
        <f>IF($U$978="sníž. přenesená",$N$978,0)</f>
        <v>0</v>
      </c>
      <c r="BI978" s="79">
        <f>IF($U$978="nulová",$N$978,0)</f>
        <v>0</v>
      </c>
      <c r="BJ978" s="5" t="s">
        <v>12</v>
      </c>
      <c r="BK978" s="79">
        <f>ROUND($L$978*$K$978,2)</f>
        <v>0</v>
      </c>
      <c r="BL978" s="5" t="s">
        <v>658</v>
      </c>
    </row>
    <row r="979" spans="2:51" s="5" customFormat="1" ht="15.75" customHeight="1">
      <c r="B979" s="80"/>
      <c r="E979" s="81"/>
      <c r="F979" s="136" t="s">
        <v>659</v>
      </c>
      <c r="G979" s="137"/>
      <c r="H979" s="137"/>
      <c r="I979" s="137"/>
      <c r="K979" s="81"/>
      <c r="R979" s="82"/>
      <c r="T979" s="83"/>
      <c r="AA979" s="84"/>
      <c r="AT979" s="81" t="s">
        <v>100</v>
      </c>
      <c r="AU979" s="81" t="s">
        <v>53</v>
      </c>
      <c r="AV979" s="81" t="s">
        <v>12</v>
      </c>
      <c r="AW979" s="81" t="s">
        <v>63</v>
      </c>
      <c r="AX979" s="81" t="s">
        <v>49</v>
      </c>
      <c r="AY979" s="81" t="s">
        <v>93</v>
      </c>
    </row>
    <row r="980" spans="2:51" s="5" customFormat="1" ht="15.75" customHeight="1">
      <c r="B980" s="85"/>
      <c r="E980" s="86"/>
      <c r="F980" s="138" t="s">
        <v>12</v>
      </c>
      <c r="G980" s="139"/>
      <c r="H980" s="139"/>
      <c r="I980" s="139"/>
      <c r="K980" s="87">
        <v>1</v>
      </c>
      <c r="R980" s="88"/>
      <c r="T980" s="89"/>
      <c r="AA980" s="90"/>
      <c r="AT980" s="86" t="s">
        <v>100</v>
      </c>
      <c r="AU980" s="86" t="s">
        <v>53</v>
      </c>
      <c r="AV980" s="86" t="s">
        <v>53</v>
      </c>
      <c r="AW980" s="86" t="s">
        <v>63</v>
      </c>
      <c r="AX980" s="86" t="s">
        <v>12</v>
      </c>
      <c r="AY980" s="86" t="s">
        <v>93</v>
      </c>
    </row>
    <row r="981" spans="2:64" s="5" customFormat="1" ht="15.75" customHeight="1">
      <c r="B981" s="18"/>
      <c r="C981" s="72" t="s">
        <v>660</v>
      </c>
      <c r="D981" s="72" t="s">
        <v>94</v>
      </c>
      <c r="E981" s="73" t="s">
        <v>661</v>
      </c>
      <c r="F981" s="133" t="s">
        <v>662</v>
      </c>
      <c r="G981" s="134"/>
      <c r="H981" s="134"/>
      <c r="I981" s="134"/>
      <c r="J981" s="74" t="s">
        <v>657</v>
      </c>
      <c r="K981" s="75">
        <v>1</v>
      </c>
      <c r="L981" s="135"/>
      <c r="M981" s="134"/>
      <c r="N981" s="135">
        <f>ROUND($L$981*$K$981,2)</f>
        <v>0</v>
      </c>
      <c r="O981" s="134"/>
      <c r="P981" s="134"/>
      <c r="Q981" s="134"/>
      <c r="R981" s="19"/>
      <c r="T981" s="76"/>
      <c r="U981" s="22" t="s">
        <v>38</v>
      </c>
      <c r="V981" s="77">
        <v>0</v>
      </c>
      <c r="W981" s="77">
        <f>$V$981*$K$981</f>
        <v>0</v>
      </c>
      <c r="X981" s="77">
        <v>0</v>
      </c>
      <c r="Y981" s="77">
        <f>$X$981*$K$981</f>
        <v>0</v>
      </c>
      <c r="Z981" s="77">
        <v>0</v>
      </c>
      <c r="AA981" s="78">
        <f>$Z$981*$K$981</f>
        <v>0</v>
      </c>
      <c r="AR981" s="5" t="s">
        <v>658</v>
      </c>
      <c r="AT981" s="5" t="s">
        <v>94</v>
      </c>
      <c r="AU981" s="5" t="s">
        <v>53</v>
      </c>
      <c r="AY981" s="5" t="s">
        <v>93</v>
      </c>
      <c r="BE981" s="79">
        <f>IF($U$981="základní",$N$981,0)</f>
        <v>0</v>
      </c>
      <c r="BF981" s="79">
        <f>IF($U$981="snížená",$N$981,0)</f>
        <v>0</v>
      </c>
      <c r="BG981" s="79">
        <f>IF($U$981="zákl. přenesená",$N$981,0)</f>
        <v>0</v>
      </c>
      <c r="BH981" s="79">
        <f>IF($U$981="sníž. přenesená",$N$981,0)</f>
        <v>0</v>
      </c>
      <c r="BI981" s="79">
        <f>IF($U$981="nulová",$N$981,0)</f>
        <v>0</v>
      </c>
      <c r="BJ981" s="5" t="s">
        <v>12</v>
      </c>
      <c r="BK981" s="79">
        <f>ROUND($L$981*$K$981,2)</f>
        <v>0</v>
      </c>
      <c r="BL981" s="5" t="s">
        <v>658</v>
      </c>
    </row>
    <row r="982" spans="2:51" s="5" customFormat="1" ht="15.75" customHeight="1">
      <c r="B982" s="80"/>
      <c r="E982" s="81"/>
      <c r="F982" s="136" t="s">
        <v>659</v>
      </c>
      <c r="G982" s="137"/>
      <c r="H982" s="137"/>
      <c r="I982" s="137"/>
      <c r="K982" s="81"/>
      <c r="R982" s="82"/>
      <c r="T982" s="83"/>
      <c r="AA982" s="84"/>
      <c r="AT982" s="81" t="s">
        <v>100</v>
      </c>
      <c r="AU982" s="81" t="s">
        <v>53</v>
      </c>
      <c r="AV982" s="81" t="s">
        <v>12</v>
      </c>
      <c r="AW982" s="81" t="s">
        <v>63</v>
      </c>
      <c r="AX982" s="81" t="s">
        <v>49</v>
      </c>
      <c r="AY982" s="81" t="s">
        <v>93</v>
      </c>
    </row>
    <row r="983" spans="2:51" s="5" customFormat="1" ht="15.75" customHeight="1">
      <c r="B983" s="85"/>
      <c r="E983" s="86"/>
      <c r="F983" s="138" t="s">
        <v>12</v>
      </c>
      <c r="G983" s="139"/>
      <c r="H983" s="139"/>
      <c r="I983" s="139"/>
      <c r="K983" s="87">
        <v>1</v>
      </c>
      <c r="R983" s="88"/>
      <c r="T983" s="89"/>
      <c r="AA983" s="90"/>
      <c r="AT983" s="86" t="s">
        <v>100</v>
      </c>
      <c r="AU983" s="86" t="s">
        <v>53</v>
      </c>
      <c r="AV983" s="86" t="s">
        <v>53</v>
      </c>
      <c r="AW983" s="86" t="s">
        <v>63</v>
      </c>
      <c r="AX983" s="86" t="s">
        <v>12</v>
      </c>
      <c r="AY983" s="86" t="s">
        <v>93</v>
      </c>
    </row>
    <row r="984" spans="2:64" s="5" customFormat="1" ht="15.75" customHeight="1">
      <c r="B984" s="18"/>
      <c r="C984" s="72" t="s">
        <v>663</v>
      </c>
      <c r="D984" s="72" t="s">
        <v>94</v>
      </c>
      <c r="E984" s="73" t="s">
        <v>664</v>
      </c>
      <c r="F984" s="133" t="s">
        <v>665</v>
      </c>
      <c r="G984" s="134"/>
      <c r="H984" s="134"/>
      <c r="I984" s="134"/>
      <c r="J984" s="74" t="s">
        <v>657</v>
      </c>
      <c r="K984" s="75">
        <v>1</v>
      </c>
      <c r="L984" s="135"/>
      <c r="M984" s="134"/>
      <c r="N984" s="135">
        <f>ROUND($L$984*$K$984,2)</f>
        <v>0</v>
      </c>
      <c r="O984" s="134"/>
      <c r="P984" s="134"/>
      <c r="Q984" s="134"/>
      <c r="R984" s="19"/>
      <c r="T984" s="76"/>
      <c r="U984" s="22" t="s">
        <v>38</v>
      </c>
      <c r="V984" s="77">
        <v>0</v>
      </c>
      <c r="W984" s="77">
        <f>$V$984*$K$984</f>
        <v>0</v>
      </c>
      <c r="X984" s="77">
        <v>0</v>
      </c>
      <c r="Y984" s="77">
        <f>$X$984*$K$984</f>
        <v>0</v>
      </c>
      <c r="Z984" s="77">
        <v>0</v>
      </c>
      <c r="AA984" s="78">
        <f>$Z$984*$K$984</f>
        <v>0</v>
      </c>
      <c r="AR984" s="5" t="s">
        <v>658</v>
      </c>
      <c r="AT984" s="5" t="s">
        <v>94</v>
      </c>
      <c r="AU984" s="5" t="s">
        <v>53</v>
      </c>
      <c r="AY984" s="5" t="s">
        <v>93</v>
      </c>
      <c r="BE984" s="79">
        <f>IF($U$984="základní",$N$984,0)</f>
        <v>0</v>
      </c>
      <c r="BF984" s="79">
        <f>IF($U$984="snížená",$N$984,0)</f>
        <v>0</v>
      </c>
      <c r="BG984" s="79">
        <f>IF($U$984="zákl. přenesená",$N$984,0)</f>
        <v>0</v>
      </c>
      <c r="BH984" s="79">
        <f>IF($U$984="sníž. přenesená",$N$984,0)</f>
        <v>0</v>
      </c>
      <c r="BI984" s="79">
        <f>IF($U$984="nulová",$N$984,0)</f>
        <v>0</v>
      </c>
      <c r="BJ984" s="5" t="s">
        <v>12</v>
      </c>
      <c r="BK984" s="79">
        <f>ROUND($L$984*$K$984,2)</f>
        <v>0</v>
      </c>
      <c r="BL984" s="5" t="s">
        <v>658</v>
      </c>
    </row>
    <row r="985" spans="2:51" s="5" customFormat="1" ht="15.75" customHeight="1">
      <c r="B985" s="80"/>
      <c r="E985" s="81"/>
      <c r="F985" s="136" t="s">
        <v>659</v>
      </c>
      <c r="G985" s="137"/>
      <c r="H985" s="137"/>
      <c r="I985" s="137"/>
      <c r="K985" s="81"/>
      <c r="R985" s="82"/>
      <c r="T985" s="83"/>
      <c r="AA985" s="84"/>
      <c r="AT985" s="81" t="s">
        <v>100</v>
      </c>
      <c r="AU985" s="81" t="s">
        <v>53</v>
      </c>
      <c r="AV985" s="81" t="s">
        <v>12</v>
      </c>
      <c r="AW985" s="81" t="s">
        <v>63</v>
      </c>
      <c r="AX985" s="81" t="s">
        <v>49</v>
      </c>
      <c r="AY985" s="81" t="s">
        <v>93</v>
      </c>
    </row>
    <row r="986" spans="2:51" s="5" customFormat="1" ht="15.75" customHeight="1">
      <c r="B986" s="85"/>
      <c r="E986" s="86"/>
      <c r="F986" s="138" t="s">
        <v>12</v>
      </c>
      <c r="G986" s="139"/>
      <c r="H986" s="139"/>
      <c r="I986" s="139"/>
      <c r="K986" s="87">
        <v>1</v>
      </c>
      <c r="R986" s="88"/>
      <c r="T986" s="89"/>
      <c r="AA986" s="90"/>
      <c r="AT986" s="86" t="s">
        <v>100</v>
      </c>
      <c r="AU986" s="86" t="s">
        <v>53</v>
      </c>
      <c r="AV986" s="86" t="s">
        <v>53</v>
      </c>
      <c r="AW986" s="86" t="s">
        <v>63</v>
      </c>
      <c r="AX986" s="86" t="s">
        <v>12</v>
      </c>
      <c r="AY986" s="86" t="s">
        <v>93</v>
      </c>
    </row>
    <row r="987" spans="2:63" s="62" customFormat="1" ht="30.75" customHeight="1">
      <c r="B987" s="63"/>
      <c r="D987" s="71" t="s">
        <v>75</v>
      </c>
      <c r="N987" s="145">
        <f>$BK$987</f>
        <v>0</v>
      </c>
      <c r="O987" s="146"/>
      <c r="P987" s="146"/>
      <c r="Q987" s="146"/>
      <c r="R987" s="66"/>
      <c r="T987" s="67"/>
      <c r="W987" s="68">
        <f>SUM($W$988:$W$990)</f>
        <v>0</v>
      </c>
      <c r="Y987" s="68">
        <f>SUM($Y$988:$Y$990)</f>
        <v>0</v>
      </c>
      <c r="AA987" s="69">
        <f>SUM($AA$988:$AA$990)</f>
        <v>0</v>
      </c>
      <c r="AR987" s="65" t="s">
        <v>122</v>
      </c>
      <c r="AT987" s="65" t="s">
        <v>48</v>
      </c>
      <c r="AU987" s="65" t="s">
        <v>12</v>
      </c>
      <c r="AY987" s="65" t="s">
        <v>93</v>
      </c>
      <c r="BK987" s="70">
        <f>SUM($BK$988:$BK$990)</f>
        <v>0</v>
      </c>
    </row>
    <row r="988" spans="2:64" s="5" customFormat="1" ht="15.75" customHeight="1">
      <c r="B988" s="18"/>
      <c r="C988" s="72" t="s">
        <v>666</v>
      </c>
      <c r="D988" s="72" t="s">
        <v>94</v>
      </c>
      <c r="E988" s="73" t="s">
        <v>667</v>
      </c>
      <c r="F988" s="133" t="s">
        <v>668</v>
      </c>
      <c r="G988" s="134"/>
      <c r="H988" s="134"/>
      <c r="I988" s="134"/>
      <c r="J988" s="74" t="s">
        <v>657</v>
      </c>
      <c r="K988" s="75">
        <v>1</v>
      </c>
      <c r="L988" s="135"/>
      <c r="M988" s="134"/>
      <c r="N988" s="135">
        <f>ROUND($L$988*$K$988,2)</f>
        <v>0</v>
      </c>
      <c r="O988" s="134"/>
      <c r="P988" s="134"/>
      <c r="Q988" s="134"/>
      <c r="R988" s="19"/>
      <c r="T988" s="76"/>
      <c r="U988" s="22" t="s">
        <v>38</v>
      </c>
      <c r="V988" s="77">
        <v>0</v>
      </c>
      <c r="W988" s="77">
        <f>$V$988*$K$988</f>
        <v>0</v>
      </c>
      <c r="X988" s="77">
        <v>0</v>
      </c>
      <c r="Y988" s="77">
        <f>$X$988*$K$988</f>
        <v>0</v>
      </c>
      <c r="Z988" s="77">
        <v>0</v>
      </c>
      <c r="AA988" s="78">
        <f>$Z$988*$K$988</f>
        <v>0</v>
      </c>
      <c r="AR988" s="5" t="s">
        <v>221</v>
      </c>
      <c r="AT988" s="5" t="s">
        <v>94</v>
      </c>
      <c r="AU988" s="5" t="s">
        <v>53</v>
      </c>
      <c r="AY988" s="5" t="s">
        <v>93</v>
      </c>
      <c r="BE988" s="79">
        <f>IF($U$988="základní",$N$988,0)</f>
        <v>0</v>
      </c>
      <c r="BF988" s="79">
        <f>IF($U$988="snížená",$N$988,0)</f>
        <v>0</v>
      </c>
      <c r="BG988" s="79">
        <f>IF($U$988="zákl. přenesená",$N$988,0)</f>
        <v>0</v>
      </c>
      <c r="BH988" s="79">
        <f>IF($U$988="sníž. přenesená",$N$988,0)</f>
        <v>0</v>
      </c>
      <c r="BI988" s="79">
        <f>IF($U$988="nulová",$N$988,0)</f>
        <v>0</v>
      </c>
      <c r="BJ988" s="5" t="s">
        <v>12</v>
      </c>
      <c r="BK988" s="79">
        <f>ROUND($L$988*$K$988,2)</f>
        <v>0</v>
      </c>
      <c r="BL988" s="5" t="s">
        <v>221</v>
      </c>
    </row>
    <row r="989" spans="2:51" s="5" customFormat="1" ht="15.75" customHeight="1">
      <c r="B989" s="80"/>
      <c r="E989" s="81"/>
      <c r="F989" s="136" t="s">
        <v>659</v>
      </c>
      <c r="G989" s="137"/>
      <c r="H989" s="137"/>
      <c r="I989" s="137"/>
      <c r="K989" s="81"/>
      <c r="R989" s="82"/>
      <c r="T989" s="83"/>
      <c r="AA989" s="84"/>
      <c r="AT989" s="81" t="s">
        <v>100</v>
      </c>
      <c r="AU989" s="81" t="s">
        <v>53</v>
      </c>
      <c r="AV989" s="81" t="s">
        <v>12</v>
      </c>
      <c r="AW989" s="81" t="s">
        <v>63</v>
      </c>
      <c r="AX989" s="81" t="s">
        <v>49</v>
      </c>
      <c r="AY989" s="81" t="s">
        <v>93</v>
      </c>
    </row>
    <row r="990" spans="2:51" s="5" customFormat="1" ht="15.75" customHeight="1">
      <c r="B990" s="85"/>
      <c r="E990" s="86"/>
      <c r="F990" s="138" t="s">
        <v>12</v>
      </c>
      <c r="G990" s="139"/>
      <c r="H990" s="139"/>
      <c r="I990" s="139"/>
      <c r="K990" s="87">
        <v>1</v>
      </c>
      <c r="R990" s="88"/>
      <c r="T990" s="89"/>
      <c r="AA990" s="90"/>
      <c r="AT990" s="86" t="s">
        <v>100</v>
      </c>
      <c r="AU990" s="86" t="s">
        <v>53</v>
      </c>
      <c r="AV990" s="86" t="s">
        <v>53</v>
      </c>
      <c r="AW990" s="86" t="s">
        <v>63</v>
      </c>
      <c r="AX990" s="86" t="s">
        <v>12</v>
      </c>
      <c r="AY990" s="86" t="s">
        <v>93</v>
      </c>
    </row>
    <row r="991" spans="2:63" s="62" customFormat="1" ht="30.75" customHeight="1">
      <c r="B991" s="63"/>
      <c r="D991" s="71" t="s">
        <v>76</v>
      </c>
      <c r="N991" s="145">
        <f>$BK$991</f>
        <v>0</v>
      </c>
      <c r="O991" s="146"/>
      <c r="P991" s="146"/>
      <c r="Q991" s="146"/>
      <c r="R991" s="66"/>
      <c r="T991" s="67"/>
      <c r="W991" s="68">
        <f>SUM($W$992:$W$994)</f>
        <v>0</v>
      </c>
      <c r="Y991" s="68">
        <f>SUM($Y$992:$Y$994)</f>
        <v>0</v>
      </c>
      <c r="AA991" s="69">
        <f>SUM($AA$992:$AA$994)</f>
        <v>0</v>
      </c>
      <c r="AR991" s="65" t="s">
        <v>122</v>
      </c>
      <c r="AT991" s="65" t="s">
        <v>48</v>
      </c>
      <c r="AU991" s="65" t="s">
        <v>12</v>
      </c>
      <c r="AY991" s="65" t="s">
        <v>93</v>
      </c>
      <c r="BK991" s="70">
        <f>SUM($BK$992:$BK$994)</f>
        <v>0</v>
      </c>
    </row>
    <row r="992" spans="2:64" s="5" customFormat="1" ht="27" customHeight="1">
      <c r="B992" s="18"/>
      <c r="C992" s="72" t="s">
        <v>669</v>
      </c>
      <c r="D992" s="72" t="s">
        <v>94</v>
      </c>
      <c r="E992" s="73" t="s">
        <v>670</v>
      </c>
      <c r="F992" s="133" t="s">
        <v>671</v>
      </c>
      <c r="G992" s="134"/>
      <c r="H992" s="134"/>
      <c r="I992" s="134"/>
      <c r="J992" s="74" t="s">
        <v>657</v>
      </c>
      <c r="K992" s="75">
        <v>1</v>
      </c>
      <c r="L992" s="135"/>
      <c r="M992" s="134"/>
      <c r="N992" s="135">
        <f>ROUND($L$992*$K$992,2)</f>
        <v>0</v>
      </c>
      <c r="O992" s="134"/>
      <c r="P992" s="134"/>
      <c r="Q992" s="134"/>
      <c r="R992" s="19"/>
      <c r="T992" s="76"/>
      <c r="U992" s="22" t="s">
        <v>38</v>
      </c>
      <c r="V992" s="77">
        <v>0</v>
      </c>
      <c r="W992" s="77">
        <f>$V$992*$K$992</f>
        <v>0</v>
      </c>
      <c r="X992" s="77">
        <v>0</v>
      </c>
      <c r="Y992" s="77">
        <f>$X$992*$K$992</f>
        <v>0</v>
      </c>
      <c r="Z992" s="77">
        <v>0</v>
      </c>
      <c r="AA992" s="78">
        <f>$Z$992*$K$992</f>
        <v>0</v>
      </c>
      <c r="AR992" s="5" t="s">
        <v>658</v>
      </c>
      <c r="AT992" s="5" t="s">
        <v>94</v>
      </c>
      <c r="AU992" s="5" t="s">
        <v>53</v>
      </c>
      <c r="AY992" s="5" t="s">
        <v>93</v>
      </c>
      <c r="BE992" s="79">
        <f>IF($U$992="základní",$N$992,0)</f>
        <v>0</v>
      </c>
      <c r="BF992" s="79">
        <f>IF($U$992="snížená",$N$992,0)</f>
        <v>0</v>
      </c>
      <c r="BG992" s="79">
        <f>IF($U$992="zákl. přenesená",$N$992,0)</f>
        <v>0</v>
      </c>
      <c r="BH992" s="79">
        <f>IF($U$992="sníž. přenesená",$N$992,0)</f>
        <v>0</v>
      </c>
      <c r="BI992" s="79">
        <f>IF($U$992="nulová",$N$992,0)</f>
        <v>0</v>
      </c>
      <c r="BJ992" s="5" t="s">
        <v>12</v>
      </c>
      <c r="BK992" s="79">
        <f>ROUND($L$992*$K$992,2)</f>
        <v>0</v>
      </c>
      <c r="BL992" s="5" t="s">
        <v>658</v>
      </c>
    </row>
    <row r="993" spans="2:51" s="5" customFormat="1" ht="15.75" customHeight="1">
      <c r="B993" s="80"/>
      <c r="E993" s="81"/>
      <c r="F993" s="136" t="s">
        <v>659</v>
      </c>
      <c r="G993" s="137"/>
      <c r="H993" s="137"/>
      <c r="I993" s="137"/>
      <c r="K993" s="81"/>
      <c r="R993" s="82"/>
      <c r="T993" s="83"/>
      <c r="AA993" s="84"/>
      <c r="AT993" s="81" t="s">
        <v>100</v>
      </c>
      <c r="AU993" s="81" t="s">
        <v>53</v>
      </c>
      <c r="AV993" s="81" t="s">
        <v>12</v>
      </c>
      <c r="AW993" s="81" t="s">
        <v>63</v>
      </c>
      <c r="AX993" s="81" t="s">
        <v>49</v>
      </c>
      <c r="AY993" s="81" t="s">
        <v>93</v>
      </c>
    </row>
    <row r="994" spans="2:51" s="5" customFormat="1" ht="15.75" customHeight="1">
      <c r="B994" s="85"/>
      <c r="E994" s="86"/>
      <c r="F994" s="138" t="s">
        <v>12</v>
      </c>
      <c r="G994" s="139"/>
      <c r="H994" s="139"/>
      <c r="I994" s="139"/>
      <c r="K994" s="87">
        <v>1</v>
      </c>
      <c r="R994" s="88"/>
      <c r="T994" s="101"/>
      <c r="U994" s="102"/>
      <c r="V994" s="102"/>
      <c r="W994" s="102"/>
      <c r="X994" s="102"/>
      <c r="Y994" s="102"/>
      <c r="Z994" s="102"/>
      <c r="AA994" s="103"/>
      <c r="AT994" s="86" t="s">
        <v>100</v>
      </c>
      <c r="AU994" s="86" t="s">
        <v>53</v>
      </c>
      <c r="AV994" s="86" t="s">
        <v>53</v>
      </c>
      <c r="AW994" s="86" t="s">
        <v>63</v>
      </c>
      <c r="AX994" s="86" t="s">
        <v>12</v>
      </c>
      <c r="AY994" s="86" t="s">
        <v>93</v>
      </c>
    </row>
    <row r="995" spans="2:46" s="5" customFormat="1" ht="7.5" customHeight="1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30"/>
      <c r="AT995" s="2"/>
    </row>
  </sheetData>
  <sheetProtection/>
  <mergeCells count="1253">
    <mergeCell ref="F974:I974"/>
    <mergeCell ref="F975:I975"/>
    <mergeCell ref="F989:I989"/>
    <mergeCell ref="F990:I990"/>
    <mergeCell ref="H1:K1"/>
    <mergeCell ref="S2:AC2"/>
    <mergeCell ref="N346:Q346"/>
    <mergeCell ref="N776:Q776"/>
    <mergeCell ref="N976:Q976"/>
    <mergeCell ref="N977:Q977"/>
    <mergeCell ref="F972:I972"/>
    <mergeCell ref="F973:I973"/>
    <mergeCell ref="F992:I992"/>
    <mergeCell ref="L992:M992"/>
    <mergeCell ref="N992:Q992"/>
    <mergeCell ref="F993:I993"/>
    <mergeCell ref="L988:M988"/>
    <mergeCell ref="N988:Q988"/>
    <mergeCell ref="N987:Q987"/>
    <mergeCell ref="N991:Q991"/>
    <mergeCell ref="N984:Q984"/>
    <mergeCell ref="F985:I985"/>
    <mergeCell ref="F994:I994"/>
    <mergeCell ref="N88:Q88"/>
    <mergeCell ref="N89:Q89"/>
    <mergeCell ref="N90:Q90"/>
    <mergeCell ref="N112:Q112"/>
    <mergeCell ref="N129:Q129"/>
    <mergeCell ref="F986:I986"/>
    <mergeCell ref="F988:I988"/>
    <mergeCell ref="F982:I982"/>
    <mergeCell ref="F983:I983"/>
    <mergeCell ref="F984:I984"/>
    <mergeCell ref="L984:M984"/>
    <mergeCell ref="N978:Q978"/>
    <mergeCell ref="F979:I979"/>
    <mergeCell ref="F980:I980"/>
    <mergeCell ref="F981:I981"/>
    <mergeCell ref="L981:M981"/>
    <mergeCell ref="N981:Q981"/>
    <mergeCell ref="F978:I978"/>
    <mergeCell ref="L978:M978"/>
    <mergeCell ref="F970:I970"/>
    <mergeCell ref="F971:I971"/>
    <mergeCell ref="L971:M971"/>
    <mergeCell ref="N971:Q971"/>
    <mergeCell ref="L967:M967"/>
    <mergeCell ref="N967:Q967"/>
    <mergeCell ref="F968:I968"/>
    <mergeCell ref="F969:I969"/>
    <mergeCell ref="F964:I964"/>
    <mergeCell ref="F965:I965"/>
    <mergeCell ref="F966:I966"/>
    <mergeCell ref="F967:I967"/>
    <mergeCell ref="F962:I962"/>
    <mergeCell ref="L962:M962"/>
    <mergeCell ref="N962:Q962"/>
    <mergeCell ref="F963:I963"/>
    <mergeCell ref="F958:I958"/>
    <mergeCell ref="F959:I959"/>
    <mergeCell ref="F960:I960"/>
    <mergeCell ref="F961:I961"/>
    <mergeCell ref="F956:I956"/>
    <mergeCell ref="F957:I957"/>
    <mergeCell ref="L957:M957"/>
    <mergeCell ref="N957:Q957"/>
    <mergeCell ref="N952:Q952"/>
    <mergeCell ref="F953:I953"/>
    <mergeCell ref="F954:I954"/>
    <mergeCell ref="F955:I955"/>
    <mergeCell ref="F950:I950"/>
    <mergeCell ref="F951:I951"/>
    <mergeCell ref="F952:I952"/>
    <mergeCell ref="L952:M952"/>
    <mergeCell ref="F946:I946"/>
    <mergeCell ref="F947:I947"/>
    <mergeCell ref="F948:I948"/>
    <mergeCell ref="F949:I949"/>
    <mergeCell ref="F944:I944"/>
    <mergeCell ref="L944:M944"/>
    <mergeCell ref="N944:Q944"/>
    <mergeCell ref="F945:I945"/>
    <mergeCell ref="F940:I940"/>
    <mergeCell ref="F941:I941"/>
    <mergeCell ref="F942:I942"/>
    <mergeCell ref="F943:I943"/>
    <mergeCell ref="L937:M937"/>
    <mergeCell ref="N937:Q937"/>
    <mergeCell ref="F938:I938"/>
    <mergeCell ref="F939:I939"/>
    <mergeCell ref="F934:I934"/>
    <mergeCell ref="F935:I935"/>
    <mergeCell ref="F936:I936"/>
    <mergeCell ref="F937:I937"/>
    <mergeCell ref="F930:I930"/>
    <mergeCell ref="F931:I931"/>
    <mergeCell ref="F932:I932"/>
    <mergeCell ref="F933:I933"/>
    <mergeCell ref="F928:I928"/>
    <mergeCell ref="F929:I929"/>
    <mergeCell ref="L929:M929"/>
    <mergeCell ref="N929:Q929"/>
    <mergeCell ref="F924:I924"/>
    <mergeCell ref="F925:I925"/>
    <mergeCell ref="F926:I926"/>
    <mergeCell ref="F927:I927"/>
    <mergeCell ref="L921:M921"/>
    <mergeCell ref="N921:Q921"/>
    <mergeCell ref="F922:I922"/>
    <mergeCell ref="F923:I923"/>
    <mergeCell ref="F918:I918"/>
    <mergeCell ref="F919:I919"/>
    <mergeCell ref="F920:I920"/>
    <mergeCell ref="F921:I921"/>
    <mergeCell ref="F914:I914"/>
    <mergeCell ref="F915:I915"/>
    <mergeCell ref="F916:I916"/>
    <mergeCell ref="F917:I917"/>
    <mergeCell ref="F912:I912"/>
    <mergeCell ref="F913:I913"/>
    <mergeCell ref="L913:M913"/>
    <mergeCell ref="N913:Q913"/>
    <mergeCell ref="F908:I908"/>
    <mergeCell ref="F909:I909"/>
    <mergeCell ref="F910:I910"/>
    <mergeCell ref="F911:I911"/>
    <mergeCell ref="L905:M905"/>
    <mergeCell ref="N905:Q905"/>
    <mergeCell ref="F906:I906"/>
    <mergeCell ref="F907:I907"/>
    <mergeCell ref="F902:I902"/>
    <mergeCell ref="F903:I903"/>
    <mergeCell ref="F904:I904"/>
    <mergeCell ref="F905:I905"/>
    <mergeCell ref="F900:I900"/>
    <mergeCell ref="F901:I901"/>
    <mergeCell ref="L901:M901"/>
    <mergeCell ref="N901:Q901"/>
    <mergeCell ref="N896:Q896"/>
    <mergeCell ref="F897:I897"/>
    <mergeCell ref="F898:I898"/>
    <mergeCell ref="F899:I899"/>
    <mergeCell ref="F894:I894"/>
    <mergeCell ref="F895:I895"/>
    <mergeCell ref="F896:I896"/>
    <mergeCell ref="L896:M896"/>
    <mergeCell ref="L891:M891"/>
    <mergeCell ref="N891:Q891"/>
    <mergeCell ref="F892:I892"/>
    <mergeCell ref="F893:I893"/>
    <mergeCell ref="F888:I888"/>
    <mergeCell ref="F889:I889"/>
    <mergeCell ref="F890:I890"/>
    <mergeCell ref="F891:I891"/>
    <mergeCell ref="F886:I886"/>
    <mergeCell ref="F887:I887"/>
    <mergeCell ref="L887:M887"/>
    <mergeCell ref="N887:Q887"/>
    <mergeCell ref="N882:Q882"/>
    <mergeCell ref="F883:I883"/>
    <mergeCell ref="F884:I884"/>
    <mergeCell ref="F885:I885"/>
    <mergeCell ref="F880:I880"/>
    <mergeCell ref="F881:I881"/>
    <mergeCell ref="F882:I882"/>
    <mergeCell ref="L882:M882"/>
    <mergeCell ref="F876:I876"/>
    <mergeCell ref="F877:I877"/>
    <mergeCell ref="F878:I878"/>
    <mergeCell ref="F879:I879"/>
    <mergeCell ref="N872:Q872"/>
    <mergeCell ref="F873:I873"/>
    <mergeCell ref="F874:I874"/>
    <mergeCell ref="F875:I875"/>
    <mergeCell ref="F870:I870"/>
    <mergeCell ref="F871:I871"/>
    <mergeCell ref="F872:I872"/>
    <mergeCell ref="L872:M872"/>
    <mergeCell ref="F866:I866"/>
    <mergeCell ref="F867:I867"/>
    <mergeCell ref="F868:I868"/>
    <mergeCell ref="F869:I869"/>
    <mergeCell ref="F862:I862"/>
    <mergeCell ref="F863:I863"/>
    <mergeCell ref="F864:I864"/>
    <mergeCell ref="F865:I865"/>
    <mergeCell ref="L859:M859"/>
    <mergeCell ref="N859:Q859"/>
    <mergeCell ref="F860:I860"/>
    <mergeCell ref="F861:I861"/>
    <mergeCell ref="F856:I856"/>
    <mergeCell ref="F857:I857"/>
    <mergeCell ref="F858:I858"/>
    <mergeCell ref="F859:I859"/>
    <mergeCell ref="F852:I852"/>
    <mergeCell ref="F853:I853"/>
    <mergeCell ref="F854:I854"/>
    <mergeCell ref="F855:I855"/>
    <mergeCell ref="F848:I848"/>
    <mergeCell ref="F849:I849"/>
    <mergeCell ref="F850:I850"/>
    <mergeCell ref="F851:I851"/>
    <mergeCell ref="F846:I846"/>
    <mergeCell ref="L846:M846"/>
    <mergeCell ref="N846:Q846"/>
    <mergeCell ref="F847:I847"/>
    <mergeCell ref="F842:I842"/>
    <mergeCell ref="F843:I843"/>
    <mergeCell ref="F844:I844"/>
    <mergeCell ref="F845:I845"/>
    <mergeCell ref="F838:I838"/>
    <mergeCell ref="F839:I839"/>
    <mergeCell ref="F840:I840"/>
    <mergeCell ref="F841:I841"/>
    <mergeCell ref="F836:I836"/>
    <mergeCell ref="F837:I837"/>
    <mergeCell ref="L837:M837"/>
    <mergeCell ref="N837:Q837"/>
    <mergeCell ref="F832:I832"/>
    <mergeCell ref="F833:I833"/>
    <mergeCell ref="F834:I834"/>
    <mergeCell ref="F835:I835"/>
    <mergeCell ref="F828:I828"/>
    <mergeCell ref="F829:I829"/>
    <mergeCell ref="F830:I830"/>
    <mergeCell ref="F831:I831"/>
    <mergeCell ref="F824:I824"/>
    <mergeCell ref="F825:I825"/>
    <mergeCell ref="F826:I826"/>
    <mergeCell ref="F827:I827"/>
    <mergeCell ref="F820:I820"/>
    <mergeCell ref="F821:I821"/>
    <mergeCell ref="F822:I822"/>
    <mergeCell ref="F823:I823"/>
    <mergeCell ref="F818:I818"/>
    <mergeCell ref="F819:I819"/>
    <mergeCell ref="L819:M819"/>
    <mergeCell ref="N819:Q819"/>
    <mergeCell ref="N814:Q814"/>
    <mergeCell ref="F815:I815"/>
    <mergeCell ref="F816:I816"/>
    <mergeCell ref="F817:I817"/>
    <mergeCell ref="F812:I812"/>
    <mergeCell ref="F813:I813"/>
    <mergeCell ref="F814:I814"/>
    <mergeCell ref="L814:M814"/>
    <mergeCell ref="F810:I810"/>
    <mergeCell ref="L810:M810"/>
    <mergeCell ref="N810:Q810"/>
    <mergeCell ref="F811:I811"/>
    <mergeCell ref="F806:I806"/>
    <mergeCell ref="F807:I807"/>
    <mergeCell ref="F808:I808"/>
    <mergeCell ref="F809:I809"/>
    <mergeCell ref="L803:M803"/>
    <mergeCell ref="N803:Q803"/>
    <mergeCell ref="F804:I804"/>
    <mergeCell ref="F805:I805"/>
    <mergeCell ref="F800:I800"/>
    <mergeCell ref="F801:I801"/>
    <mergeCell ref="F802:I802"/>
    <mergeCell ref="F803:I803"/>
    <mergeCell ref="F798:I798"/>
    <mergeCell ref="F799:I799"/>
    <mergeCell ref="L799:M799"/>
    <mergeCell ref="N799:Q799"/>
    <mergeCell ref="F794:I794"/>
    <mergeCell ref="F795:I795"/>
    <mergeCell ref="F796:I796"/>
    <mergeCell ref="F797:I797"/>
    <mergeCell ref="F790:I790"/>
    <mergeCell ref="F791:I791"/>
    <mergeCell ref="F792:I792"/>
    <mergeCell ref="F793:I793"/>
    <mergeCell ref="F788:I788"/>
    <mergeCell ref="L788:M788"/>
    <mergeCell ref="N788:Q788"/>
    <mergeCell ref="F789:I789"/>
    <mergeCell ref="F784:I784"/>
    <mergeCell ref="F785:I785"/>
    <mergeCell ref="F786:I786"/>
    <mergeCell ref="F787:I787"/>
    <mergeCell ref="F780:I780"/>
    <mergeCell ref="F781:I781"/>
    <mergeCell ref="F782:I782"/>
    <mergeCell ref="F783:I783"/>
    <mergeCell ref="L777:M777"/>
    <mergeCell ref="N777:Q777"/>
    <mergeCell ref="F778:I778"/>
    <mergeCell ref="F779:I779"/>
    <mergeCell ref="F773:I773"/>
    <mergeCell ref="F774:I774"/>
    <mergeCell ref="F775:I775"/>
    <mergeCell ref="F777:I777"/>
    <mergeCell ref="F769:I769"/>
    <mergeCell ref="F770:I770"/>
    <mergeCell ref="F771:I771"/>
    <mergeCell ref="F772:I772"/>
    <mergeCell ref="F767:I767"/>
    <mergeCell ref="L767:M767"/>
    <mergeCell ref="N767:Q767"/>
    <mergeCell ref="F768:I768"/>
    <mergeCell ref="F763:I763"/>
    <mergeCell ref="F764:I764"/>
    <mergeCell ref="F765:I765"/>
    <mergeCell ref="F766:I766"/>
    <mergeCell ref="F759:I759"/>
    <mergeCell ref="F760:I760"/>
    <mergeCell ref="F761:I761"/>
    <mergeCell ref="F762:I762"/>
    <mergeCell ref="F757:I757"/>
    <mergeCell ref="F758:I758"/>
    <mergeCell ref="L758:M758"/>
    <mergeCell ref="N758:Q758"/>
    <mergeCell ref="F753:I753"/>
    <mergeCell ref="F754:I754"/>
    <mergeCell ref="F755:I755"/>
    <mergeCell ref="F756:I756"/>
    <mergeCell ref="N749:Q749"/>
    <mergeCell ref="F750:I750"/>
    <mergeCell ref="F751:I751"/>
    <mergeCell ref="F752:I752"/>
    <mergeCell ref="F747:I747"/>
    <mergeCell ref="F748:I748"/>
    <mergeCell ref="F749:I749"/>
    <mergeCell ref="L749:M749"/>
    <mergeCell ref="F745:I745"/>
    <mergeCell ref="L745:M745"/>
    <mergeCell ref="N745:Q745"/>
    <mergeCell ref="F746:I746"/>
    <mergeCell ref="N741:Q741"/>
    <mergeCell ref="F742:I742"/>
    <mergeCell ref="F743:I743"/>
    <mergeCell ref="F744:I744"/>
    <mergeCell ref="F739:I739"/>
    <mergeCell ref="F740:I740"/>
    <mergeCell ref="F741:I741"/>
    <mergeCell ref="L741:M741"/>
    <mergeCell ref="F735:I735"/>
    <mergeCell ref="F736:I736"/>
    <mergeCell ref="F737:I737"/>
    <mergeCell ref="F738:I738"/>
    <mergeCell ref="F733:I733"/>
    <mergeCell ref="F734:I734"/>
    <mergeCell ref="L734:M734"/>
    <mergeCell ref="N734:Q734"/>
    <mergeCell ref="L730:M730"/>
    <mergeCell ref="N730:Q730"/>
    <mergeCell ref="F731:I731"/>
    <mergeCell ref="F732:I732"/>
    <mergeCell ref="F727:I727"/>
    <mergeCell ref="F728:I728"/>
    <mergeCell ref="F729:I729"/>
    <mergeCell ref="F730:I730"/>
    <mergeCell ref="F725:I725"/>
    <mergeCell ref="F726:I726"/>
    <mergeCell ref="L726:M726"/>
    <mergeCell ref="N726:Q726"/>
    <mergeCell ref="F723:I723"/>
    <mergeCell ref="L723:M723"/>
    <mergeCell ref="N723:Q723"/>
    <mergeCell ref="F724:I724"/>
    <mergeCell ref="N719:Q719"/>
    <mergeCell ref="F720:I720"/>
    <mergeCell ref="F721:I721"/>
    <mergeCell ref="F722:I722"/>
    <mergeCell ref="F717:I717"/>
    <mergeCell ref="F718:I718"/>
    <mergeCell ref="F719:I719"/>
    <mergeCell ref="L719:M719"/>
    <mergeCell ref="F715:I715"/>
    <mergeCell ref="L715:M715"/>
    <mergeCell ref="N715:Q715"/>
    <mergeCell ref="F716:I716"/>
    <mergeCell ref="N711:Q711"/>
    <mergeCell ref="F712:I712"/>
    <mergeCell ref="F713:I713"/>
    <mergeCell ref="F714:I714"/>
    <mergeCell ref="F709:I709"/>
    <mergeCell ref="F710:I710"/>
    <mergeCell ref="F711:I711"/>
    <mergeCell ref="L711:M711"/>
    <mergeCell ref="F707:I707"/>
    <mergeCell ref="L707:M707"/>
    <mergeCell ref="N707:Q707"/>
    <mergeCell ref="F708:I708"/>
    <mergeCell ref="F703:I703"/>
    <mergeCell ref="F704:I704"/>
    <mergeCell ref="F705:I705"/>
    <mergeCell ref="F706:I706"/>
    <mergeCell ref="L700:M700"/>
    <mergeCell ref="N700:Q700"/>
    <mergeCell ref="F701:I701"/>
    <mergeCell ref="F702:I702"/>
    <mergeCell ref="F697:I697"/>
    <mergeCell ref="F698:I698"/>
    <mergeCell ref="F699:I699"/>
    <mergeCell ref="F700:I700"/>
    <mergeCell ref="N693:Q693"/>
    <mergeCell ref="F694:I694"/>
    <mergeCell ref="F695:I695"/>
    <mergeCell ref="F696:I696"/>
    <mergeCell ref="F691:I691"/>
    <mergeCell ref="F692:I692"/>
    <mergeCell ref="F693:I693"/>
    <mergeCell ref="L693:M693"/>
    <mergeCell ref="F687:I687"/>
    <mergeCell ref="F688:I688"/>
    <mergeCell ref="F689:I689"/>
    <mergeCell ref="F690:I690"/>
    <mergeCell ref="F685:I685"/>
    <mergeCell ref="F686:I686"/>
    <mergeCell ref="L686:M686"/>
    <mergeCell ref="N686:Q686"/>
    <mergeCell ref="F681:I681"/>
    <mergeCell ref="F682:I682"/>
    <mergeCell ref="F683:I683"/>
    <mergeCell ref="F684:I684"/>
    <mergeCell ref="F679:I679"/>
    <mergeCell ref="L679:M679"/>
    <mergeCell ref="N679:Q679"/>
    <mergeCell ref="F680:I680"/>
    <mergeCell ref="N675:Q675"/>
    <mergeCell ref="F676:I676"/>
    <mergeCell ref="F677:I677"/>
    <mergeCell ref="F678:I678"/>
    <mergeCell ref="F673:I673"/>
    <mergeCell ref="F674:I674"/>
    <mergeCell ref="F675:I675"/>
    <mergeCell ref="L675:M675"/>
    <mergeCell ref="F671:I671"/>
    <mergeCell ref="F672:I672"/>
    <mergeCell ref="L672:M672"/>
    <mergeCell ref="N672:Q672"/>
    <mergeCell ref="L668:M668"/>
    <mergeCell ref="N668:Q668"/>
    <mergeCell ref="F669:I669"/>
    <mergeCell ref="F670:I670"/>
    <mergeCell ref="F665:I665"/>
    <mergeCell ref="F666:I666"/>
    <mergeCell ref="F667:I667"/>
    <mergeCell ref="F668:I668"/>
    <mergeCell ref="F663:I663"/>
    <mergeCell ref="F664:I664"/>
    <mergeCell ref="L664:M664"/>
    <mergeCell ref="N664:Q664"/>
    <mergeCell ref="F659:I659"/>
    <mergeCell ref="F660:I660"/>
    <mergeCell ref="F661:I661"/>
    <mergeCell ref="F662:I662"/>
    <mergeCell ref="N655:Q655"/>
    <mergeCell ref="F656:I656"/>
    <mergeCell ref="F657:I657"/>
    <mergeCell ref="F658:I658"/>
    <mergeCell ref="F653:I653"/>
    <mergeCell ref="F654:I654"/>
    <mergeCell ref="F655:I655"/>
    <mergeCell ref="L655:M655"/>
    <mergeCell ref="F649:I649"/>
    <mergeCell ref="F650:I650"/>
    <mergeCell ref="F651:I651"/>
    <mergeCell ref="F652:I652"/>
    <mergeCell ref="L646:M646"/>
    <mergeCell ref="N646:Q646"/>
    <mergeCell ref="F647:I647"/>
    <mergeCell ref="F648:I648"/>
    <mergeCell ref="F643:I643"/>
    <mergeCell ref="F644:I644"/>
    <mergeCell ref="F645:I645"/>
    <mergeCell ref="F646:I646"/>
    <mergeCell ref="N639:Q639"/>
    <mergeCell ref="F640:I640"/>
    <mergeCell ref="F641:I641"/>
    <mergeCell ref="F642:I642"/>
    <mergeCell ref="F637:I637"/>
    <mergeCell ref="F638:I638"/>
    <mergeCell ref="F639:I639"/>
    <mergeCell ref="L639:M639"/>
    <mergeCell ref="F633:I633"/>
    <mergeCell ref="F634:I634"/>
    <mergeCell ref="F635:I635"/>
    <mergeCell ref="F636:I636"/>
    <mergeCell ref="F631:I631"/>
    <mergeCell ref="F632:I632"/>
    <mergeCell ref="L632:M632"/>
    <mergeCell ref="N632:Q632"/>
    <mergeCell ref="F627:I627"/>
    <mergeCell ref="F628:I628"/>
    <mergeCell ref="F629:I629"/>
    <mergeCell ref="F630:I630"/>
    <mergeCell ref="F625:I625"/>
    <mergeCell ref="L625:M625"/>
    <mergeCell ref="N625:Q625"/>
    <mergeCell ref="F626:I626"/>
    <mergeCell ref="F621:I621"/>
    <mergeCell ref="F622:I622"/>
    <mergeCell ref="F623:I623"/>
    <mergeCell ref="F624:I624"/>
    <mergeCell ref="L618:M618"/>
    <mergeCell ref="N618:Q618"/>
    <mergeCell ref="F619:I619"/>
    <mergeCell ref="F620:I620"/>
    <mergeCell ref="F615:I615"/>
    <mergeCell ref="F616:I616"/>
    <mergeCell ref="F617:I617"/>
    <mergeCell ref="F618:I618"/>
    <mergeCell ref="N611:Q611"/>
    <mergeCell ref="F612:I612"/>
    <mergeCell ref="F613:I613"/>
    <mergeCell ref="F614:I614"/>
    <mergeCell ref="F609:I609"/>
    <mergeCell ref="F610:I610"/>
    <mergeCell ref="F611:I611"/>
    <mergeCell ref="L611:M611"/>
    <mergeCell ref="F605:I605"/>
    <mergeCell ref="F606:I606"/>
    <mergeCell ref="F607:I607"/>
    <mergeCell ref="F608:I608"/>
    <mergeCell ref="F603:I603"/>
    <mergeCell ref="F604:I604"/>
    <mergeCell ref="L604:M604"/>
    <mergeCell ref="N604:Q604"/>
    <mergeCell ref="F599:I599"/>
    <mergeCell ref="F600:I600"/>
    <mergeCell ref="F601:I601"/>
    <mergeCell ref="F602:I602"/>
    <mergeCell ref="F597:I597"/>
    <mergeCell ref="L597:M597"/>
    <mergeCell ref="N597:Q597"/>
    <mergeCell ref="F598:I598"/>
    <mergeCell ref="F593:I593"/>
    <mergeCell ref="F594:I594"/>
    <mergeCell ref="F595:I595"/>
    <mergeCell ref="F596:I596"/>
    <mergeCell ref="L590:M590"/>
    <mergeCell ref="N590:Q590"/>
    <mergeCell ref="F591:I591"/>
    <mergeCell ref="F592:I592"/>
    <mergeCell ref="F587:I587"/>
    <mergeCell ref="F588:I588"/>
    <mergeCell ref="F589:I589"/>
    <mergeCell ref="F590:I590"/>
    <mergeCell ref="N583:Q583"/>
    <mergeCell ref="F584:I584"/>
    <mergeCell ref="F585:I585"/>
    <mergeCell ref="F586:I586"/>
    <mergeCell ref="F581:I581"/>
    <mergeCell ref="F582:I582"/>
    <mergeCell ref="F583:I583"/>
    <mergeCell ref="L583:M583"/>
    <mergeCell ref="F577:I577"/>
    <mergeCell ref="F578:I578"/>
    <mergeCell ref="F579:I579"/>
    <mergeCell ref="F580:I580"/>
    <mergeCell ref="F575:I575"/>
    <mergeCell ref="F576:I576"/>
    <mergeCell ref="L576:M576"/>
    <mergeCell ref="N576:Q576"/>
    <mergeCell ref="F571:I571"/>
    <mergeCell ref="F572:I572"/>
    <mergeCell ref="F573:I573"/>
    <mergeCell ref="F574:I574"/>
    <mergeCell ref="F569:I569"/>
    <mergeCell ref="L569:M569"/>
    <mergeCell ref="N569:Q569"/>
    <mergeCell ref="F570:I570"/>
    <mergeCell ref="F565:I565"/>
    <mergeCell ref="F566:I566"/>
    <mergeCell ref="F567:I567"/>
    <mergeCell ref="F568:I568"/>
    <mergeCell ref="L562:M562"/>
    <mergeCell ref="N562:Q562"/>
    <mergeCell ref="F563:I563"/>
    <mergeCell ref="F564:I564"/>
    <mergeCell ref="F559:I559"/>
    <mergeCell ref="F560:I560"/>
    <mergeCell ref="F561:I561"/>
    <mergeCell ref="F562:I562"/>
    <mergeCell ref="F557:I557"/>
    <mergeCell ref="F558:I558"/>
    <mergeCell ref="L558:M558"/>
    <mergeCell ref="N558:Q558"/>
    <mergeCell ref="L554:M554"/>
    <mergeCell ref="N554:Q554"/>
    <mergeCell ref="F555:I555"/>
    <mergeCell ref="F556:I556"/>
    <mergeCell ref="F551:I551"/>
    <mergeCell ref="F552:I552"/>
    <mergeCell ref="F553:I553"/>
    <mergeCell ref="F554:I554"/>
    <mergeCell ref="N547:Q547"/>
    <mergeCell ref="F548:I548"/>
    <mergeCell ref="F549:I549"/>
    <mergeCell ref="F550:I550"/>
    <mergeCell ref="F545:I545"/>
    <mergeCell ref="F546:I546"/>
    <mergeCell ref="F547:I547"/>
    <mergeCell ref="L547:M547"/>
    <mergeCell ref="F541:I541"/>
    <mergeCell ref="F542:I542"/>
    <mergeCell ref="F543:I543"/>
    <mergeCell ref="F544:I544"/>
    <mergeCell ref="F539:I539"/>
    <mergeCell ref="F540:I540"/>
    <mergeCell ref="L540:M540"/>
    <mergeCell ref="N540:Q540"/>
    <mergeCell ref="F535:I535"/>
    <mergeCell ref="F536:I536"/>
    <mergeCell ref="F537:I537"/>
    <mergeCell ref="F538:I538"/>
    <mergeCell ref="F533:I533"/>
    <mergeCell ref="L533:M533"/>
    <mergeCell ref="N533:Q533"/>
    <mergeCell ref="F534:I534"/>
    <mergeCell ref="N529:Q529"/>
    <mergeCell ref="F530:I530"/>
    <mergeCell ref="F531:I531"/>
    <mergeCell ref="F532:I532"/>
    <mergeCell ref="F527:I527"/>
    <mergeCell ref="F528:I528"/>
    <mergeCell ref="F529:I529"/>
    <mergeCell ref="L529:M529"/>
    <mergeCell ref="F525:I525"/>
    <mergeCell ref="L525:M525"/>
    <mergeCell ref="N525:Q525"/>
    <mergeCell ref="F526:I526"/>
    <mergeCell ref="F521:I521"/>
    <mergeCell ref="F522:I522"/>
    <mergeCell ref="F523:I523"/>
    <mergeCell ref="F524:I524"/>
    <mergeCell ref="F517:I517"/>
    <mergeCell ref="F518:I518"/>
    <mergeCell ref="F519:I519"/>
    <mergeCell ref="F520:I520"/>
    <mergeCell ref="F515:I515"/>
    <mergeCell ref="F516:I516"/>
    <mergeCell ref="L516:M516"/>
    <mergeCell ref="N516:Q516"/>
    <mergeCell ref="F511:I511"/>
    <mergeCell ref="F512:I512"/>
    <mergeCell ref="F513:I513"/>
    <mergeCell ref="F514:I514"/>
    <mergeCell ref="F507:I507"/>
    <mergeCell ref="F508:I508"/>
    <mergeCell ref="F509:I509"/>
    <mergeCell ref="F510:I510"/>
    <mergeCell ref="F503:I503"/>
    <mergeCell ref="F504:I504"/>
    <mergeCell ref="F505:I505"/>
    <mergeCell ref="F506:I506"/>
    <mergeCell ref="F499:I499"/>
    <mergeCell ref="F500:I500"/>
    <mergeCell ref="F501:I501"/>
    <mergeCell ref="F502:I502"/>
    <mergeCell ref="F497:I497"/>
    <mergeCell ref="L497:M497"/>
    <mergeCell ref="N497:Q497"/>
    <mergeCell ref="F498:I498"/>
    <mergeCell ref="N493:Q493"/>
    <mergeCell ref="F494:I494"/>
    <mergeCell ref="F495:I495"/>
    <mergeCell ref="F496:I496"/>
    <mergeCell ref="F491:I491"/>
    <mergeCell ref="F492:I492"/>
    <mergeCell ref="F493:I493"/>
    <mergeCell ref="L493:M493"/>
    <mergeCell ref="F489:I489"/>
    <mergeCell ref="L489:M489"/>
    <mergeCell ref="N489:Q489"/>
    <mergeCell ref="F490:I490"/>
    <mergeCell ref="F485:I485"/>
    <mergeCell ref="F486:I486"/>
    <mergeCell ref="F487:I487"/>
    <mergeCell ref="F488:I488"/>
    <mergeCell ref="F481:I481"/>
    <mergeCell ref="F482:I482"/>
    <mergeCell ref="F483:I483"/>
    <mergeCell ref="F484:I484"/>
    <mergeCell ref="F479:I479"/>
    <mergeCell ref="F480:I480"/>
    <mergeCell ref="L480:M480"/>
    <mergeCell ref="N480:Q480"/>
    <mergeCell ref="F475:I475"/>
    <mergeCell ref="F476:I476"/>
    <mergeCell ref="F477:I477"/>
    <mergeCell ref="F478:I478"/>
    <mergeCell ref="F471:I471"/>
    <mergeCell ref="F472:I472"/>
    <mergeCell ref="F473:I473"/>
    <mergeCell ref="F474:I474"/>
    <mergeCell ref="F467:I467"/>
    <mergeCell ref="F468:I468"/>
    <mergeCell ref="F469:I469"/>
    <mergeCell ref="F470:I470"/>
    <mergeCell ref="F463:I463"/>
    <mergeCell ref="F464:I464"/>
    <mergeCell ref="F465:I465"/>
    <mergeCell ref="F466:I466"/>
    <mergeCell ref="F461:I461"/>
    <mergeCell ref="L461:M461"/>
    <mergeCell ref="N461:Q461"/>
    <mergeCell ref="F462:I462"/>
    <mergeCell ref="F457:I457"/>
    <mergeCell ref="F458:I458"/>
    <mergeCell ref="F459:I459"/>
    <mergeCell ref="F460:I460"/>
    <mergeCell ref="F453:I453"/>
    <mergeCell ref="F454:I454"/>
    <mergeCell ref="F455:I455"/>
    <mergeCell ref="F456:I456"/>
    <mergeCell ref="F449:I449"/>
    <mergeCell ref="F450:I450"/>
    <mergeCell ref="F451:I451"/>
    <mergeCell ref="F452:I452"/>
    <mergeCell ref="F445:I445"/>
    <mergeCell ref="F446:I446"/>
    <mergeCell ref="F447:I447"/>
    <mergeCell ref="F448:I448"/>
    <mergeCell ref="F441:I441"/>
    <mergeCell ref="F442:I442"/>
    <mergeCell ref="F443:I443"/>
    <mergeCell ref="F444:I444"/>
    <mergeCell ref="L438:M438"/>
    <mergeCell ref="N438:Q438"/>
    <mergeCell ref="F439:I439"/>
    <mergeCell ref="F440:I440"/>
    <mergeCell ref="F435:I435"/>
    <mergeCell ref="F436:I436"/>
    <mergeCell ref="F437:I437"/>
    <mergeCell ref="F438:I438"/>
    <mergeCell ref="F433:I433"/>
    <mergeCell ref="F434:I434"/>
    <mergeCell ref="L434:M434"/>
    <mergeCell ref="N434:Q434"/>
    <mergeCell ref="L430:M430"/>
    <mergeCell ref="N430:Q430"/>
    <mergeCell ref="F431:I431"/>
    <mergeCell ref="F432:I432"/>
    <mergeCell ref="F427:I427"/>
    <mergeCell ref="F428:I428"/>
    <mergeCell ref="F429:I429"/>
    <mergeCell ref="F430:I430"/>
    <mergeCell ref="F425:I425"/>
    <mergeCell ref="F426:I426"/>
    <mergeCell ref="L426:M426"/>
    <mergeCell ref="N426:Q426"/>
    <mergeCell ref="F421:I421"/>
    <mergeCell ref="F422:I422"/>
    <mergeCell ref="F423:I423"/>
    <mergeCell ref="F424:I424"/>
    <mergeCell ref="F417:I417"/>
    <mergeCell ref="F418:I418"/>
    <mergeCell ref="F419:I419"/>
    <mergeCell ref="F420:I420"/>
    <mergeCell ref="F415:I415"/>
    <mergeCell ref="L415:M415"/>
    <mergeCell ref="N415:Q415"/>
    <mergeCell ref="F416:I416"/>
    <mergeCell ref="F411:I411"/>
    <mergeCell ref="F412:I412"/>
    <mergeCell ref="F413:I413"/>
    <mergeCell ref="F414:I414"/>
    <mergeCell ref="F409:I409"/>
    <mergeCell ref="L409:M409"/>
    <mergeCell ref="N409:Q409"/>
    <mergeCell ref="F410:I410"/>
    <mergeCell ref="N405:Q405"/>
    <mergeCell ref="F406:I406"/>
    <mergeCell ref="F407:I407"/>
    <mergeCell ref="F408:I408"/>
    <mergeCell ref="F403:I403"/>
    <mergeCell ref="F404:I404"/>
    <mergeCell ref="F405:I405"/>
    <mergeCell ref="L405:M405"/>
    <mergeCell ref="F401:I401"/>
    <mergeCell ref="L401:M401"/>
    <mergeCell ref="N401:Q401"/>
    <mergeCell ref="F402:I402"/>
    <mergeCell ref="N397:Q397"/>
    <mergeCell ref="F398:I398"/>
    <mergeCell ref="F399:I399"/>
    <mergeCell ref="F400:I400"/>
    <mergeCell ref="F395:I395"/>
    <mergeCell ref="F396:I396"/>
    <mergeCell ref="F397:I397"/>
    <mergeCell ref="L397:M397"/>
    <mergeCell ref="F393:I393"/>
    <mergeCell ref="L393:M393"/>
    <mergeCell ref="N393:Q393"/>
    <mergeCell ref="F394:I394"/>
    <mergeCell ref="F389:I389"/>
    <mergeCell ref="F390:I390"/>
    <mergeCell ref="F391:I391"/>
    <mergeCell ref="F392:I392"/>
    <mergeCell ref="F385:I385"/>
    <mergeCell ref="F386:I386"/>
    <mergeCell ref="F387:I387"/>
    <mergeCell ref="F388:I388"/>
    <mergeCell ref="F381:I381"/>
    <mergeCell ref="F382:I382"/>
    <mergeCell ref="F383:I383"/>
    <mergeCell ref="F384:I384"/>
    <mergeCell ref="F379:I379"/>
    <mergeCell ref="L379:M379"/>
    <mergeCell ref="N379:Q379"/>
    <mergeCell ref="F380:I380"/>
    <mergeCell ref="N375:Q375"/>
    <mergeCell ref="F376:I376"/>
    <mergeCell ref="F377:I377"/>
    <mergeCell ref="F378:I378"/>
    <mergeCell ref="F373:I373"/>
    <mergeCell ref="F374:I374"/>
    <mergeCell ref="F375:I375"/>
    <mergeCell ref="L375:M375"/>
    <mergeCell ref="F371:I371"/>
    <mergeCell ref="L371:M371"/>
    <mergeCell ref="N371:Q371"/>
    <mergeCell ref="F372:I372"/>
    <mergeCell ref="N367:Q367"/>
    <mergeCell ref="F368:I368"/>
    <mergeCell ref="F369:I369"/>
    <mergeCell ref="F370:I370"/>
    <mergeCell ref="F365:I365"/>
    <mergeCell ref="F366:I366"/>
    <mergeCell ref="F367:I367"/>
    <mergeCell ref="L367:M367"/>
    <mergeCell ref="N361:Q361"/>
    <mergeCell ref="F362:I362"/>
    <mergeCell ref="F363:I363"/>
    <mergeCell ref="F364:I364"/>
    <mergeCell ref="F359:I359"/>
    <mergeCell ref="F360:I360"/>
    <mergeCell ref="F361:I361"/>
    <mergeCell ref="L361:M361"/>
    <mergeCell ref="F357:I357"/>
    <mergeCell ref="L357:M357"/>
    <mergeCell ref="N357:Q357"/>
    <mergeCell ref="F358:I358"/>
    <mergeCell ref="F353:I353"/>
    <mergeCell ref="F354:I354"/>
    <mergeCell ref="F355:I355"/>
    <mergeCell ref="F356:I356"/>
    <mergeCell ref="F351:I351"/>
    <mergeCell ref="L351:M351"/>
    <mergeCell ref="N351:Q351"/>
    <mergeCell ref="F352:I352"/>
    <mergeCell ref="N347:Q347"/>
    <mergeCell ref="F348:I348"/>
    <mergeCell ref="F349:I349"/>
    <mergeCell ref="F350:I350"/>
    <mergeCell ref="F344:I344"/>
    <mergeCell ref="F345:I345"/>
    <mergeCell ref="F347:I347"/>
    <mergeCell ref="L347:M347"/>
    <mergeCell ref="N340:Q340"/>
    <mergeCell ref="F341:I341"/>
    <mergeCell ref="F342:I342"/>
    <mergeCell ref="F343:I343"/>
    <mergeCell ref="F338:I338"/>
    <mergeCell ref="F339:I339"/>
    <mergeCell ref="F340:I340"/>
    <mergeCell ref="L340:M340"/>
    <mergeCell ref="F336:I336"/>
    <mergeCell ref="L336:M336"/>
    <mergeCell ref="N336:Q336"/>
    <mergeCell ref="F337:I337"/>
    <mergeCell ref="F332:I332"/>
    <mergeCell ref="F333:I333"/>
    <mergeCell ref="F334:I334"/>
    <mergeCell ref="F335:I335"/>
    <mergeCell ref="F330:I330"/>
    <mergeCell ref="L330:M330"/>
    <mergeCell ref="N330:Q330"/>
    <mergeCell ref="F331:I331"/>
    <mergeCell ref="N326:Q326"/>
    <mergeCell ref="F327:I327"/>
    <mergeCell ref="F328:I328"/>
    <mergeCell ref="F329:I329"/>
    <mergeCell ref="F324:I324"/>
    <mergeCell ref="F325:I325"/>
    <mergeCell ref="F326:I326"/>
    <mergeCell ref="L326:M326"/>
    <mergeCell ref="F320:I320"/>
    <mergeCell ref="F321:I321"/>
    <mergeCell ref="F322:I322"/>
    <mergeCell ref="F323:I323"/>
    <mergeCell ref="F316:I316"/>
    <mergeCell ref="F317:I317"/>
    <mergeCell ref="F318:I318"/>
    <mergeCell ref="F319:I319"/>
    <mergeCell ref="F314:I314"/>
    <mergeCell ref="F315:I315"/>
    <mergeCell ref="L315:M315"/>
    <mergeCell ref="N315:Q315"/>
    <mergeCell ref="F310:I310"/>
    <mergeCell ref="F311:I311"/>
    <mergeCell ref="F312:I312"/>
    <mergeCell ref="F313:I313"/>
    <mergeCell ref="N306:Q306"/>
    <mergeCell ref="F307:I307"/>
    <mergeCell ref="F308:I308"/>
    <mergeCell ref="F309:I309"/>
    <mergeCell ref="F304:I304"/>
    <mergeCell ref="F305:I305"/>
    <mergeCell ref="F306:I306"/>
    <mergeCell ref="L306:M306"/>
    <mergeCell ref="F300:I300"/>
    <mergeCell ref="F301:I301"/>
    <mergeCell ref="F302:I302"/>
    <mergeCell ref="F303:I303"/>
    <mergeCell ref="F296:I296"/>
    <mergeCell ref="F297:I297"/>
    <mergeCell ref="F298:I298"/>
    <mergeCell ref="F299:I299"/>
    <mergeCell ref="F292:I292"/>
    <mergeCell ref="F293:I293"/>
    <mergeCell ref="F294:I294"/>
    <mergeCell ref="F295:I295"/>
    <mergeCell ref="F288:I288"/>
    <mergeCell ref="F289:I289"/>
    <mergeCell ref="F290:I290"/>
    <mergeCell ref="F291:I291"/>
    <mergeCell ref="L285:M285"/>
    <mergeCell ref="N285:Q285"/>
    <mergeCell ref="F286:I286"/>
    <mergeCell ref="F287:I287"/>
    <mergeCell ref="F282:I282"/>
    <mergeCell ref="F283:I283"/>
    <mergeCell ref="F284:I284"/>
    <mergeCell ref="F285:I285"/>
    <mergeCell ref="F278:I278"/>
    <mergeCell ref="F279:I279"/>
    <mergeCell ref="F280:I280"/>
    <mergeCell ref="F281:I281"/>
    <mergeCell ref="F274:I274"/>
    <mergeCell ref="F275:I275"/>
    <mergeCell ref="F276:I276"/>
    <mergeCell ref="F277:I277"/>
    <mergeCell ref="F270:I270"/>
    <mergeCell ref="F271:I271"/>
    <mergeCell ref="F272:I272"/>
    <mergeCell ref="F273:I273"/>
    <mergeCell ref="N266:Q266"/>
    <mergeCell ref="F267:I267"/>
    <mergeCell ref="F268:I268"/>
    <mergeCell ref="F269:I269"/>
    <mergeCell ref="F264:I264"/>
    <mergeCell ref="F265:I265"/>
    <mergeCell ref="F266:I266"/>
    <mergeCell ref="L266:M266"/>
    <mergeCell ref="N260:Q260"/>
    <mergeCell ref="F261:I261"/>
    <mergeCell ref="F262:I262"/>
    <mergeCell ref="F263:I263"/>
    <mergeCell ref="L263:M263"/>
    <mergeCell ref="N263:Q263"/>
    <mergeCell ref="F258:I258"/>
    <mergeCell ref="F259:I259"/>
    <mergeCell ref="F260:I260"/>
    <mergeCell ref="L260:M260"/>
    <mergeCell ref="N254:Q254"/>
    <mergeCell ref="F255:I255"/>
    <mergeCell ref="F256:I256"/>
    <mergeCell ref="F257:I257"/>
    <mergeCell ref="L257:M257"/>
    <mergeCell ref="N257:Q257"/>
    <mergeCell ref="F252:I252"/>
    <mergeCell ref="F253:I253"/>
    <mergeCell ref="F254:I254"/>
    <mergeCell ref="L254:M254"/>
    <mergeCell ref="N248:Q248"/>
    <mergeCell ref="F249:I249"/>
    <mergeCell ref="F250:I250"/>
    <mergeCell ref="F251:I251"/>
    <mergeCell ref="L251:M251"/>
    <mergeCell ref="N251:Q251"/>
    <mergeCell ref="F246:I246"/>
    <mergeCell ref="F247:I247"/>
    <mergeCell ref="F248:I248"/>
    <mergeCell ref="L248:M248"/>
    <mergeCell ref="N242:Q242"/>
    <mergeCell ref="F243:I243"/>
    <mergeCell ref="F244:I244"/>
    <mergeCell ref="F245:I245"/>
    <mergeCell ref="L245:M245"/>
    <mergeCell ref="N245:Q245"/>
    <mergeCell ref="F240:I240"/>
    <mergeCell ref="F241:I241"/>
    <mergeCell ref="F242:I242"/>
    <mergeCell ref="L242:M242"/>
    <mergeCell ref="N236:Q236"/>
    <mergeCell ref="F237:I237"/>
    <mergeCell ref="F238:I238"/>
    <mergeCell ref="F239:I239"/>
    <mergeCell ref="L239:M239"/>
    <mergeCell ref="N239:Q239"/>
    <mergeCell ref="F234:I234"/>
    <mergeCell ref="F235:I235"/>
    <mergeCell ref="F236:I236"/>
    <mergeCell ref="L236:M236"/>
    <mergeCell ref="F233:I233"/>
    <mergeCell ref="L233:M233"/>
    <mergeCell ref="N233:Q233"/>
    <mergeCell ref="N231:Q231"/>
    <mergeCell ref="N232:Q232"/>
    <mergeCell ref="N227:Q227"/>
    <mergeCell ref="F230:I230"/>
    <mergeCell ref="L230:M230"/>
    <mergeCell ref="N230:Q230"/>
    <mergeCell ref="N228:Q228"/>
    <mergeCell ref="F229:I229"/>
    <mergeCell ref="L229:M229"/>
    <mergeCell ref="N229:Q229"/>
    <mergeCell ref="F225:I225"/>
    <mergeCell ref="F226:I226"/>
    <mergeCell ref="F228:I228"/>
    <mergeCell ref="L228:M228"/>
    <mergeCell ref="F223:I223"/>
    <mergeCell ref="L223:M223"/>
    <mergeCell ref="N223:Q223"/>
    <mergeCell ref="F224:I224"/>
    <mergeCell ref="F219:I219"/>
    <mergeCell ref="F220:I220"/>
    <mergeCell ref="F221:I221"/>
    <mergeCell ref="F222:I222"/>
    <mergeCell ref="F215:I215"/>
    <mergeCell ref="F216:I216"/>
    <mergeCell ref="F217:I217"/>
    <mergeCell ref="F218:I218"/>
    <mergeCell ref="F213:I213"/>
    <mergeCell ref="L213:M213"/>
    <mergeCell ref="N213:Q213"/>
    <mergeCell ref="F214:I214"/>
    <mergeCell ref="F209:I209"/>
    <mergeCell ref="F210:I210"/>
    <mergeCell ref="F211:I211"/>
    <mergeCell ref="F212:I212"/>
    <mergeCell ref="F205:I205"/>
    <mergeCell ref="F206:I206"/>
    <mergeCell ref="F207:I207"/>
    <mergeCell ref="F208:I208"/>
    <mergeCell ref="F203:I203"/>
    <mergeCell ref="L203:M203"/>
    <mergeCell ref="N203:Q203"/>
    <mergeCell ref="F204:I204"/>
    <mergeCell ref="F199:I199"/>
    <mergeCell ref="F200:I200"/>
    <mergeCell ref="F201:I201"/>
    <mergeCell ref="F202:I202"/>
    <mergeCell ref="F195:I195"/>
    <mergeCell ref="F196:I196"/>
    <mergeCell ref="F197:I197"/>
    <mergeCell ref="F198:I198"/>
    <mergeCell ref="F193:I193"/>
    <mergeCell ref="F194:I194"/>
    <mergeCell ref="L194:M194"/>
    <mergeCell ref="N194:Q194"/>
    <mergeCell ref="F189:I189"/>
    <mergeCell ref="F190:I190"/>
    <mergeCell ref="F191:I191"/>
    <mergeCell ref="F192:I192"/>
    <mergeCell ref="F185:I185"/>
    <mergeCell ref="F186:I186"/>
    <mergeCell ref="F187:I187"/>
    <mergeCell ref="F188:I188"/>
    <mergeCell ref="F183:I183"/>
    <mergeCell ref="F184:I184"/>
    <mergeCell ref="L184:M184"/>
    <mergeCell ref="N184:Q184"/>
    <mergeCell ref="N179:Q179"/>
    <mergeCell ref="F180:I180"/>
    <mergeCell ref="F181:I181"/>
    <mergeCell ref="F182:I182"/>
    <mergeCell ref="F177:I177"/>
    <mergeCell ref="F178:I178"/>
    <mergeCell ref="F179:I179"/>
    <mergeCell ref="L179:M179"/>
    <mergeCell ref="L174:M174"/>
    <mergeCell ref="N174:Q174"/>
    <mergeCell ref="F175:I175"/>
    <mergeCell ref="F176:I176"/>
    <mergeCell ref="F171:I171"/>
    <mergeCell ref="F172:I172"/>
    <mergeCell ref="F173:I173"/>
    <mergeCell ref="F174:I174"/>
    <mergeCell ref="F169:I169"/>
    <mergeCell ref="F170:I170"/>
    <mergeCell ref="L170:M170"/>
    <mergeCell ref="N170:Q170"/>
    <mergeCell ref="L166:M166"/>
    <mergeCell ref="N166:Q166"/>
    <mergeCell ref="F167:I167"/>
    <mergeCell ref="F168:I168"/>
    <mergeCell ref="F163:I163"/>
    <mergeCell ref="F164:I164"/>
    <mergeCell ref="F165:I165"/>
    <mergeCell ref="F166:I166"/>
    <mergeCell ref="F161:I161"/>
    <mergeCell ref="F162:I162"/>
    <mergeCell ref="L162:M162"/>
    <mergeCell ref="N162:Q162"/>
    <mergeCell ref="L158:M158"/>
    <mergeCell ref="N158:Q158"/>
    <mergeCell ref="F159:I159"/>
    <mergeCell ref="F160:I160"/>
    <mergeCell ref="F155:I155"/>
    <mergeCell ref="F156:I156"/>
    <mergeCell ref="F157:I157"/>
    <mergeCell ref="F158:I158"/>
    <mergeCell ref="L152:M152"/>
    <mergeCell ref="N152:Q152"/>
    <mergeCell ref="F153:I153"/>
    <mergeCell ref="F154:I154"/>
    <mergeCell ref="F149:I149"/>
    <mergeCell ref="F150:I150"/>
    <mergeCell ref="F151:I151"/>
    <mergeCell ref="F152:I152"/>
    <mergeCell ref="L146:M146"/>
    <mergeCell ref="N146:Q146"/>
    <mergeCell ref="F147:I147"/>
    <mergeCell ref="F148:I148"/>
    <mergeCell ref="F143:I143"/>
    <mergeCell ref="F144:I144"/>
    <mergeCell ref="F145:I145"/>
    <mergeCell ref="F146:I146"/>
    <mergeCell ref="L140:M140"/>
    <mergeCell ref="N140:Q140"/>
    <mergeCell ref="F141:I141"/>
    <mergeCell ref="F142:I142"/>
    <mergeCell ref="F137:I137"/>
    <mergeCell ref="F138:I138"/>
    <mergeCell ref="F139:I139"/>
    <mergeCell ref="F140:I140"/>
    <mergeCell ref="L134:M134"/>
    <mergeCell ref="N134:Q134"/>
    <mergeCell ref="F135:I135"/>
    <mergeCell ref="F136:I136"/>
    <mergeCell ref="F131:I131"/>
    <mergeCell ref="F132:I132"/>
    <mergeCell ref="F133:I133"/>
    <mergeCell ref="F134:I134"/>
    <mergeCell ref="F128:I128"/>
    <mergeCell ref="F130:I130"/>
    <mergeCell ref="L130:M130"/>
    <mergeCell ref="N130:Q130"/>
    <mergeCell ref="L125:M125"/>
    <mergeCell ref="N125:Q125"/>
    <mergeCell ref="F126:I126"/>
    <mergeCell ref="F127:I127"/>
    <mergeCell ref="F122:I122"/>
    <mergeCell ref="F123:I123"/>
    <mergeCell ref="F124:I124"/>
    <mergeCell ref="F125:I125"/>
    <mergeCell ref="F120:I120"/>
    <mergeCell ref="F121:I121"/>
    <mergeCell ref="L121:M121"/>
    <mergeCell ref="N121:Q121"/>
    <mergeCell ref="L117:M117"/>
    <mergeCell ref="N117:Q117"/>
    <mergeCell ref="F118:I118"/>
    <mergeCell ref="F119:I119"/>
    <mergeCell ref="F114:I114"/>
    <mergeCell ref="F115:I115"/>
    <mergeCell ref="F116:I116"/>
    <mergeCell ref="F117:I117"/>
    <mergeCell ref="F111:I111"/>
    <mergeCell ref="F113:I113"/>
    <mergeCell ref="L113:M113"/>
    <mergeCell ref="N113:Q113"/>
    <mergeCell ref="F107:I107"/>
    <mergeCell ref="F108:I108"/>
    <mergeCell ref="F109:I109"/>
    <mergeCell ref="F110:I110"/>
    <mergeCell ref="F103:I103"/>
    <mergeCell ref="F104:I104"/>
    <mergeCell ref="F105:I105"/>
    <mergeCell ref="F106:I106"/>
    <mergeCell ref="F101:I101"/>
    <mergeCell ref="L101:M101"/>
    <mergeCell ref="N101:Q101"/>
    <mergeCell ref="F102:I102"/>
    <mergeCell ref="F97:I97"/>
    <mergeCell ref="F98:I98"/>
    <mergeCell ref="F99:I99"/>
    <mergeCell ref="F100:I100"/>
    <mergeCell ref="F93:I93"/>
    <mergeCell ref="F94:I94"/>
    <mergeCell ref="F95:I95"/>
    <mergeCell ref="F96:I96"/>
    <mergeCell ref="F91:I91"/>
    <mergeCell ref="L91:M91"/>
    <mergeCell ref="N91:Q91"/>
    <mergeCell ref="F92:I92"/>
    <mergeCell ref="M85:Q85"/>
    <mergeCell ref="F87:I87"/>
    <mergeCell ref="L87:M87"/>
    <mergeCell ref="N87:Q87"/>
    <mergeCell ref="F79:P79"/>
    <mergeCell ref="F80:P80"/>
    <mergeCell ref="M82:P82"/>
    <mergeCell ref="M84:Q84"/>
    <mergeCell ref="N67:Q67"/>
    <mergeCell ref="N69:Q69"/>
    <mergeCell ref="L71:Q71"/>
    <mergeCell ref="C77:Q77"/>
    <mergeCell ref="N63:Q63"/>
    <mergeCell ref="N64:Q64"/>
    <mergeCell ref="N65:Q65"/>
    <mergeCell ref="N66:Q66"/>
    <mergeCell ref="N59:Q59"/>
    <mergeCell ref="N60:Q60"/>
    <mergeCell ref="N61:Q61"/>
    <mergeCell ref="N62:Q62"/>
    <mergeCell ref="N55:Q55"/>
    <mergeCell ref="N56:Q56"/>
    <mergeCell ref="N57:Q57"/>
    <mergeCell ref="N58:Q58"/>
    <mergeCell ref="M50:Q50"/>
    <mergeCell ref="C52:G52"/>
    <mergeCell ref="N52:Q52"/>
    <mergeCell ref="N54:Q54"/>
    <mergeCell ref="F44:P44"/>
    <mergeCell ref="F45:P45"/>
    <mergeCell ref="M47:P47"/>
    <mergeCell ref="M49:Q49"/>
    <mergeCell ref="H33:J33"/>
    <mergeCell ref="M33:P33"/>
    <mergeCell ref="L35:P35"/>
    <mergeCell ref="C42:Q42"/>
    <mergeCell ref="H31:J31"/>
    <mergeCell ref="M31:P31"/>
    <mergeCell ref="H32:J32"/>
    <mergeCell ref="M32:P32"/>
    <mergeCell ref="H29:J29"/>
    <mergeCell ref="M29:P29"/>
    <mergeCell ref="H30:J30"/>
    <mergeCell ref="M30:P30"/>
    <mergeCell ref="O21:P21"/>
    <mergeCell ref="M24:P24"/>
    <mergeCell ref="M25:P25"/>
    <mergeCell ref="M27:P27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Len</cp:lastModifiedBy>
  <cp:lastPrinted>2014-02-20T11:02:50Z</cp:lastPrinted>
  <dcterms:created xsi:type="dcterms:W3CDTF">2014-02-20T10:56:41Z</dcterms:created>
  <dcterms:modified xsi:type="dcterms:W3CDTF">2014-07-14T07:54:47Z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